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7812" windowHeight="4416" firstSheet="16" activeTab="18"/>
  </bookViews>
  <sheets>
    <sheet name="ทรัพย์สิน (แบบใหม่)" sheetId="48" r:id="rId1"/>
    <sheet name="หนี้สินสะสม (แบบใหม่)" sheetId="50" r:id="rId2"/>
    <sheet name="ธนาคาร (แบบใหม่)" sheetId="53" r:id="rId3"/>
    <sheet name="ลูกหนี้ (แบบใหม่)" sheetId="55" r:id="rId4"/>
    <sheet name="ลูกหนี้อื่น" sheetId="19" r:id="rId5"/>
    <sheet name="รายจ่ายค้างจ่าย" sheetId="6" r:id="rId6"/>
    <sheet name="รายจ่ายค้างจ่าย (ระบุฯ)" sheetId="36" r:id="rId7"/>
    <sheet name="เงินรับฝาก" sheetId="7" r:id="rId8"/>
    <sheet name="งบเงินสะสม (แบบใหม่)" sheetId="57" r:id="rId9"/>
    <sheet name="แนบท้ายสะสม (2)" sheetId="59" r:id="rId10"/>
    <sheet name="รายรับ" sheetId="10" r:id="rId11"/>
    <sheet name="รายรับและสะสม" sheetId="20" r:id="rId12"/>
    <sheet name="เงินสะสมเงินทุนเงินกู้" sheetId="32" r:id="rId13"/>
    <sheet name="หมายเหตุ" sheetId="12" r:id="rId14"/>
    <sheet name="เงินรายรับ" sheetId="39" r:id="rId15"/>
    <sheet name="เงินรายรับและเงินสะสม" sheetId="43" r:id="rId16"/>
    <sheet name="เงินรายรับเงินสะสมเงินทุน" sheetId="44" r:id="rId17"/>
    <sheet name="รายรับเงินสะสมเงินทุนเงินกู้" sheetId="45" r:id="rId18"/>
    <sheet name="รายรับเงินสะสมเงินทุนเงินกู (2)" sheetId="46" r:id="rId19"/>
    <sheet name="Sheet1" sheetId="42" r:id="rId20"/>
  </sheets>
  <externalReferences>
    <externalReference r:id="rId21"/>
    <externalReference r:id="rId22"/>
  </externalReferences>
  <definedNames>
    <definedName name="_xlnm.Print_Area" localSheetId="8">'งบเงินสะสม (แบบใหม่)'!$A$1:$M$105</definedName>
    <definedName name="_xlnm.Print_Area" localSheetId="7">เงินรับฝาก!$A$1:$O$104</definedName>
    <definedName name="_xlnm.Print_Area" localSheetId="14">เงินรายรับ!$A$1:$AD$51</definedName>
    <definedName name="_xlnm.Print_Area" localSheetId="16">เงินรายรับเงินสะสมเงินทุน!$A$1:$AD$51</definedName>
    <definedName name="_xlnm.Print_Area" localSheetId="15">เงินรายรับและเงินสะสม!$A$1:$AD$51</definedName>
    <definedName name="_xlnm.Print_Area" localSheetId="12">เงินสะสมเงินทุนเงินกู้!$A$1:$AD$51</definedName>
    <definedName name="_xlnm.Print_Area" localSheetId="0">'ทรัพย์สิน (แบบใหม่)'!$A$1:$J$49</definedName>
    <definedName name="_xlnm.Print_Area" localSheetId="2">'ธนาคาร (แบบใหม่)'!$A$1:$R$120</definedName>
    <definedName name="_xlnm.Print_Area" localSheetId="9">'แนบท้ายสะสม (2)'!$A$1:$J$76</definedName>
    <definedName name="_xlnm.Print_Area" localSheetId="5">รายจ่ายค้างจ่าย!$A$1:$AB$157</definedName>
    <definedName name="_xlnm.Print_Area" localSheetId="6">'รายจ่ายค้างจ่าย (ระบุฯ)'!$A$1:$AB$55</definedName>
    <definedName name="_xlnm.Print_Area" localSheetId="10">รายรับ!$A$1:$R$134</definedName>
    <definedName name="_xlnm.Print_Area" localSheetId="17">รายรับเงินสะสมเงินทุนเงินกู้!$A$1:$AD$51</definedName>
    <definedName name="_xlnm.Print_Area" localSheetId="18">'รายรับเงินสะสมเงินทุนเงินกู (2)'!$A$1:$AH$51</definedName>
    <definedName name="_xlnm.Print_Area" localSheetId="11">รายรับและสะสม!$A$1:$O$74</definedName>
    <definedName name="_xlnm.Print_Area" localSheetId="3">'ลูกหนี้ (แบบใหม่)'!$A$1:$N$147</definedName>
    <definedName name="_xlnm.Print_Area" localSheetId="4">ลูกหนี้อื่น!$A$1:$R$71</definedName>
    <definedName name="_xlnm.Print_Area" localSheetId="1">'หนี้สินสะสม (แบบใหม่)'!$A$1:$J$39</definedName>
    <definedName name="_xlnm.Print_Area" localSheetId="13">หมายเหตุ!$A$1:$Q$166</definedName>
    <definedName name="_xlnm.Print_Titles" localSheetId="9">'แนบท้ายสะสม (2)'!$7:$8</definedName>
    <definedName name="_xlnm.Print_Titles" localSheetId="5">รายจ่ายค้างจ่าย!$7:$8</definedName>
    <definedName name="_xlnm.Print_Titles" localSheetId="6">'รายจ่ายค้างจ่าย (ระบุฯ)'!$7:$8</definedName>
    <definedName name="_xlnm.Print_Titles" localSheetId="13">หมายเหตุ!$1:$2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0"/>
  <c r="K18"/>
  <c r="J24"/>
  <c r="J18"/>
  <c r="J16"/>
  <c r="I22"/>
  <c r="I20"/>
  <c r="I19"/>
  <c r="I18"/>
  <c r="I14"/>
  <c r="I16"/>
  <c r="I13"/>
  <c r="I12"/>
  <c r="H23"/>
  <c r="H22"/>
  <c r="H20"/>
  <c r="H19"/>
  <c r="H18"/>
  <c r="H16"/>
  <c r="H15"/>
  <c r="H14"/>
  <c r="H13"/>
  <c r="H12"/>
  <c r="G22"/>
  <c r="G20"/>
  <c r="G19"/>
  <c r="G18"/>
  <c r="G16"/>
  <c r="G14"/>
  <c r="G12"/>
  <c r="F24"/>
  <c r="F22"/>
  <c r="F21"/>
  <c r="F20"/>
  <c r="F19"/>
  <c r="F18"/>
  <c r="F16"/>
  <c r="F15"/>
  <c r="F14"/>
  <c r="F12"/>
  <c r="E22"/>
  <c r="E20"/>
  <c r="E19"/>
  <c r="E18"/>
  <c r="E16"/>
  <c r="E14"/>
  <c r="E12"/>
  <c r="D22"/>
  <c r="D20"/>
  <c r="D19"/>
  <c r="D18"/>
  <c r="D16"/>
  <c r="D14"/>
  <c r="D12"/>
  <c r="D11"/>
  <c r="L10"/>
  <c r="L9"/>
  <c r="H38" i="59" l="1"/>
  <c r="F38"/>
  <c r="E38"/>
  <c r="D38"/>
  <c r="G38"/>
  <c r="H17"/>
  <c r="F17"/>
  <c r="E17"/>
  <c r="D17"/>
  <c r="G9"/>
  <c r="G17" s="1"/>
  <c r="I31" i="57"/>
  <c r="I30"/>
  <c r="J21"/>
  <c r="H10"/>
  <c r="I11" s="1"/>
  <c r="E10"/>
  <c r="F11" s="1"/>
  <c r="G20" s="1"/>
  <c r="G21" s="1"/>
  <c r="K74" i="55"/>
  <c r="K73"/>
  <c r="K53"/>
  <c r="K35"/>
  <c r="G73"/>
  <c r="F73"/>
  <c r="G53"/>
  <c r="F53"/>
  <c r="A39"/>
  <c r="G35"/>
  <c r="G74" s="1"/>
  <c r="F35"/>
  <c r="F74" s="1"/>
  <c r="I34" i="53"/>
  <c r="I21"/>
  <c r="G34"/>
  <c r="G20"/>
  <c r="G19"/>
  <c r="G17"/>
  <c r="G16"/>
  <c r="G14"/>
  <c r="G12"/>
  <c r="G11"/>
  <c r="G10"/>
  <c r="G9"/>
  <c r="G8"/>
  <c r="G21" s="1"/>
  <c r="H20" i="50"/>
  <c r="H14"/>
  <c r="H15" s="1"/>
  <c r="H21" s="1"/>
  <c r="F20"/>
  <c r="F14"/>
  <c r="H19" i="48"/>
  <c r="F19"/>
  <c r="H18"/>
  <c r="H15"/>
  <c r="F15"/>
  <c r="F18"/>
  <c r="F20" i="46"/>
  <c r="G20"/>
  <c r="H20"/>
  <c r="I20"/>
  <c r="I19"/>
  <c r="I18"/>
  <c r="I17"/>
  <c r="I16"/>
  <c r="I15"/>
  <c r="I14"/>
  <c r="I13"/>
  <c r="I12"/>
  <c r="I11"/>
  <c r="I10"/>
  <c r="I9"/>
  <c r="C32"/>
  <c r="B32"/>
  <c r="E19"/>
  <c r="B19"/>
  <c r="E18"/>
  <c r="B17"/>
  <c r="B16"/>
  <c r="B15"/>
  <c r="B14"/>
  <c r="B13"/>
  <c r="B12"/>
  <c r="B11"/>
  <c r="C10"/>
  <c r="B10"/>
  <c r="D9"/>
  <c r="C9"/>
  <c r="B9"/>
  <c r="B20" s="1"/>
  <c r="C32" i="45"/>
  <c r="B32"/>
  <c r="E19"/>
  <c r="B19"/>
  <c r="E18"/>
  <c r="B17"/>
  <c r="B16"/>
  <c r="B15"/>
  <c r="B14"/>
  <c r="B13"/>
  <c r="B12"/>
  <c r="B11"/>
  <c r="C10"/>
  <c r="B10"/>
  <c r="D9"/>
  <c r="C9"/>
  <c r="B9"/>
  <c r="B20" s="1"/>
  <c r="C32" i="44"/>
  <c r="B32"/>
  <c r="E19"/>
  <c r="B19"/>
  <c r="E18"/>
  <c r="B17"/>
  <c r="B16"/>
  <c r="B15"/>
  <c r="B14"/>
  <c r="B13"/>
  <c r="B12"/>
  <c r="B11"/>
  <c r="C10"/>
  <c r="B10"/>
  <c r="D9"/>
  <c r="C9"/>
  <c r="B9"/>
  <c r="B20" s="1"/>
  <c r="C32" i="43"/>
  <c r="B32"/>
  <c r="E19"/>
  <c r="B19"/>
  <c r="E18"/>
  <c r="B17"/>
  <c r="B16"/>
  <c r="B15"/>
  <c r="B14"/>
  <c r="B13"/>
  <c r="B12"/>
  <c r="B11"/>
  <c r="C10"/>
  <c r="B10"/>
  <c r="D9"/>
  <c r="C9"/>
  <c r="B9"/>
  <c r="B20" s="1"/>
  <c r="E19" i="39"/>
  <c r="E18"/>
  <c r="F31" i="57" l="1"/>
  <c r="F30" s="1"/>
  <c r="F15" i="50"/>
  <c r="F21" s="1"/>
  <c r="C32" i="39"/>
  <c r="B32"/>
  <c r="B19"/>
  <c r="B17"/>
  <c r="B16"/>
  <c r="B15"/>
  <c r="B14"/>
  <c r="B13"/>
  <c r="B12"/>
  <c r="B11"/>
  <c r="C10"/>
  <c r="B10"/>
  <c r="D9"/>
  <c r="C9"/>
  <c r="B9"/>
  <c r="B20" s="1"/>
  <c r="C10" i="10"/>
  <c r="C21"/>
  <c r="D16" i="46" l="1"/>
  <c r="D16" i="45"/>
  <c r="D16" i="44"/>
  <c r="D16" i="43"/>
  <c r="C13" i="10"/>
  <c r="D16" i="39"/>
  <c r="C15" i="10"/>
  <c r="D12" i="46" l="1"/>
  <c r="D12" i="45"/>
  <c r="D12" i="44"/>
  <c r="D12" i="43"/>
  <c r="D12" i="39"/>
  <c r="D11" i="46"/>
  <c r="D11" i="45"/>
  <c r="D11" i="44"/>
  <c r="D11" i="43"/>
  <c r="D11" i="39"/>
  <c r="G26" i="36"/>
  <c r="B19" i="32"/>
  <c r="B17"/>
  <c r="B16"/>
  <c r="B15"/>
  <c r="B14"/>
  <c r="B13"/>
  <c r="B12"/>
  <c r="B11"/>
  <c r="B10"/>
  <c r="B9"/>
  <c r="B32"/>
  <c r="C32"/>
  <c r="B20"/>
  <c r="E18"/>
  <c r="C17" i="10"/>
  <c r="L19" i="32"/>
  <c r="P13" i="46" l="1"/>
  <c r="P20" s="1"/>
  <c r="L13" i="45"/>
  <c r="L20" s="1"/>
  <c r="L13" i="44"/>
  <c r="L20" s="1"/>
  <c r="L13" i="43"/>
  <c r="L20" s="1"/>
  <c r="L13" i="39"/>
  <c r="L20" s="1"/>
  <c r="L13" i="32"/>
  <c r="L20" s="1"/>
  <c r="D19" i="12"/>
  <c r="C40"/>
  <c r="L24" i="20"/>
  <c r="L23"/>
  <c r="L22"/>
  <c r="L21"/>
  <c r="L20"/>
  <c r="L19"/>
  <c r="L18"/>
  <c r="L17"/>
  <c r="L16"/>
  <c r="L15"/>
  <c r="L14"/>
  <c r="L13"/>
  <c r="L12"/>
  <c r="L11"/>
  <c r="K24"/>
  <c r="K23"/>
  <c r="K22"/>
  <c r="K21"/>
  <c r="K20"/>
  <c r="K17"/>
  <c r="K16"/>
  <c r="K15"/>
  <c r="K14"/>
  <c r="K13"/>
  <c r="K12"/>
  <c r="K11"/>
  <c r="K10"/>
  <c r="K9"/>
  <c r="J24"/>
  <c r="J23"/>
  <c r="J22"/>
  <c r="J21"/>
  <c r="J20"/>
  <c r="J19"/>
  <c r="J17"/>
  <c r="J16"/>
  <c r="J15"/>
  <c r="J14"/>
  <c r="J13"/>
  <c r="J12"/>
  <c r="J11"/>
  <c r="J10"/>
  <c r="J9"/>
  <c r="I24"/>
  <c r="I23"/>
  <c r="I21"/>
  <c r="I17"/>
  <c r="I15"/>
  <c r="I11"/>
  <c r="I10"/>
  <c r="I9"/>
  <c r="H24"/>
  <c r="H21"/>
  <c r="H17"/>
  <c r="H11"/>
  <c r="H10"/>
  <c r="H9"/>
  <c r="G24"/>
  <c r="G23"/>
  <c r="G21"/>
  <c r="G17"/>
  <c r="G15"/>
  <c r="G13"/>
  <c r="G11"/>
  <c r="G10"/>
  <c r="G9"/>
  <c r="F23"/>
  <c r="F17"/>
  <c r="F13"/>
  <c r="F11"/>
  <c r="F10"/>
  <c r="F9"/>
  <c r="E24"/>
  <c r="E23"/>
  <c r="E21"/>
  <c r="E17"/>
  <c r="E15"/>
  <c r="E13"/>
  <c r="E11"/>
  <c r="E10"/>
  <c r="E9"/>
  <c r="D23"/>
  <c r="D21"/>
  <c r="D17"/>
  <c r="D15"/>
  <c r="D13"/>
  <c r="D10"/>
  <c r="D9"/>
  <c r="C37" i="10"/>
  <c r="C37" i="20"/>
  <c r="F22" l="1"/>
  <c r="F19"/>
  <c r="F20"/>
  <c r="F18"/>
  <c r="F16"/>
  <c r="F15"/>
  <c r="F14"/>
  <c r="F12"/>
  <c r="F21"/>
  <c r="L10"/>
  <c r="L11" i="46" l="1"/>
  <c r="H11" i="45"/>
  <c r="H11" i="44"/>
  <c r="H11" i="43"/>
  <c r="H11" i="39"/>
  <c r="L12" i="46"/>
  <c r="H12" i="45"/>
  <c r="H12" i="44"/>
  <c r="H12" i="43"/>
  <c r="H12" i="39"/>
  <c r="L13" i="46"/>
  <c r="H13" i="45"/>
  <c r="H13" i="44"/>
  <c r="H13" i="43"/>
  <c r="H13" i="39"/>
  <c r="L14" i="46"/>
  <c r="H14" i="45"/>
  <c r="H14" i="44"/>
  <c r="H14" i="43"/>
  <c r="H14" i="39"/>
  <c r="L16" i="46"/>
  <c r="H16" i="45"/>
  <c r="H16" i="44"/>
  <c r="H16" i="43"/>
  <c r="H16" i="39"/>
  <c r="L15" i="46"/>
  <c r="H15" i="45"/>
  <c r="H15" i="44"/>
  <c r="H15" i="43"/>
  <c r="H15" i="39"/>
  <c r="L17" i="46"/>
  <c r="H17" i="45"/>
  <c r="H17" i="44"/>
  <c r="H17" i="43"/>
  <c r="H17" i="39"/>
  <c r="H12" i="32"/>
  <c r="H13"/>
  <c r="H16"/>
  <c r="H17"/>
  <c r="H11"/>
  <c r="H14"/>
  <c r="H15"/>
  <c r="L9" i="20"/>
  <c r="C9" i="10"/>
  <c r="C23"/>
  <c r="H23" i="20"/>
  <c r="C23" s="1"/>
  <c r="J18"/>
  <c r="I13"/>
  <c r="I14"/>
  <c r="J17" i="39"/>
  <c r="G12" i="20"/>
  <c r="E22"/>
  <c r="E20"/>
  <c r="E19"/>
  <c r="E18"/>
  <c r="E16"/>
  <c r="E14"/>
  <c r="E12"/>
  <c r="D19"/>
  <c r="D18"/>
  <c r="D16"/>
  <c r="D14"/>
  <c r="D12"/>
  <c r="D11"/>
  <c r="J10" i="46" l="1"/>
  <c r="F10" i="45"/>
  <c r="F10" i="44"/>
  <c r="F10" i="43"/>
  <c r="F10" i="39"/>
  <c r="J11" i="46"/>
  <c r="F11" i="45"/>
  <c r="F11" i="44"/>
  <c r="F11" i="43"/>
  <c r="F11" i="39"/>
  <c r="J12" i="46"/>
  <c r="F12" i="45"/>
  <c r="F12" i="44"/>
  <c r="F12" i="43"/>
  <c r="F12" i="39"/>
  <c r="J13" i="46"/>
  <c r="F13" i="45"/>
  <c r="F13" i="44"/>
  <c r="F13" i="43"/>
  <c r="F13" i="39"/>
  <c r="J14" i="46"/>
  <c r="F14" i="45"/>
  <c r="F14" i="44"/>
  <c r="F14" i="43"/>
  <c r="F14" i="39"/>
  <c r="J15" i="46"/>
  <c r="F15" i="45"/>
  <c r="F15" i="44"/>
  <c r="F15" i="43"/>
  <c r="F15" i="39"/>
  <c r="K11" i="46"/>
  <c r="G11" i="45"/>
  <c r="G11" i="44"/>
  <c r="G11" i="43"/>
  <c r="G11" i="39"/>
  <c r="K12" i="46"/>
  <c r="G12" i="45"/>
  <c r="G12" i="44"/>
  <c r="G12" i="43"/>
  <c r="G12" i="39"/>
  <c r="K13" i="46"/>
  <c r="G13" i="45"/>
  <c r="G13" i="44"/>
  <c r="G13" i="43"/>
  <c r="G13" i="39"/>
  <c r="K14" i="46"/>
  <c r="G14" i="45"/>
  <c r="G14" i="44"/>
  <c r="G14" i="43"/>
  <c r="G14" i="39"/>
  <c r="K15" i="46"/>
  <c r="G15" i="45"/>
  <c r="G15" i="44"/>
  <c r="G15" i="43"/>
  <c r="G15" i="39"/>
  <c r="K16" i="46"/>
  <c r="G16" i="45"/>
  <c r="G16" i="44"/>
  <c r="G16" i="43"/>
  <c r="G16" i="39"/>
  <c r="K17" i="46"/>
  <c r="G17" i="45"/>
  <c r="G17" i="44"/>
  <c r="G17" i="43"/>
  <c r="G17" i="39"/>
  <c r="M11" i="46"/>
  <c r="I11" i="45"/>
  <c r="I11" i="44"/>
  <c r="I11" i="43"/>
  <c r="I11" i="39"/>
  <c r="M12" i="46"/>
  <c r="I12" i="45"/>
  <c r="I12" i="44"/>
  <c r="I12" i="43"/>
  <c r="I12" i="39"/>
  <c r="M13" i="46"/>
  <c r="I13" i="45"/>
  <c r="I13" i="44"/>
  <c r="I13" i="43"/>
  <c r="I13" i="39"/>
  <c r="M14" i="46"/>
  <c r="I14" i="45"/>
  <c r="I14" i="44"/>
  <c r="I14" i="43"/>
  <c r="I14" i="39"/>
  <c r="M15" i="46"/>
  <c r="I15" i="45"/>
  <c r="I15" i="44"/>
  <c r="I15" i="43"/>
  <c r="I15" i="39"/>
  <c r="M16" i="46"/>
  <c r="I16" i="45"/>
  <c r="I16" i="44"/>
  <c r="I16" i="43"/>
  <c r="I16" i="39"/>
  <c r="M17" i="46"/>
  <c r="I17" i="45"/>
  <c r="I17" i="44"/>
  <c r="I17" i="43"/>
  <c r="I17" i="39"/>
  <c r="N11" i="46"/>
  <c r="J11" i="45"/>
  <c r="J11" i="44"/>
  <c r="J11" i="43"/>
  <c r="J11" i="39"/>
  <c r="N12" i="46"/>
  <c r="J12" i="45"/>
  <c r="J12" i="44"/>
  <c r="J12" i="43"/>
  <c r="J12" i="39"/>
  <c r="N13" i="46"/>
  <c r="J13" i="45"/>
  <c r="J13" i="44"/>
  <c r="J13" i="43"/>
  <c r="J13" i="39"/>
  <c r="N14" i="46"/>
  <c r="J14" i="45"/>
  <c r="J14" i="44"/>
  <c r="J14" i="43"/>
  <c r="J14" i="39"/>
  <c r="N15" i="46"/>
  <c r="J15" i="45"/>
  <c r="J15" i="44"/>
  <c r="J15" i="43"/>
  <c r="J15" i="39"/>
  <c r="N16" i="46"/>
  <c r="J16" i="45"/>
  <c r="J16" i="44"/>
  <c r="J16" i="43"/>
  <c r="J16" i="39"/>
  <c r="O11" i="46"/>
  <c r="K11" i="45"/>
  <c r="K11" i="44"/>
  <c r="K11" i="43"/>
  <c r="K11" i="39"/>
  <c r="O13" i="46"/>
  <c r="K13" i="45"/>
  <c r="K13" i="44"/>
  <c r="K13" i="43"/>
  <c r="K13" i="39"/>
  <c r="O14" i="46"/>
  <c r="K14" i="45"/>
  <c r="K14" i="44"/>
  <c r="K14" i="43"/>
  <c r="K14" i="39"/>
  <c r="O15" i="46"/>
  <c r="K15" i="45"/>
  <c r="K15" i="44"/>
  <c r="K15" i="43"/>
  <c r="K15" i="39"/>
  <c r="O16" i="46"/>
  <c r="K16" i="45"/>
  <c r="K16" i="44"/>
  <c r="K16" i="43"/>
  <c r="K16" i="39"/>
  <c r="O17" i="46"/>
  <c r="K17" i="45"/>
  <c r="K17" i="44"/>
  <c r="K17" i="43"/>
  <c r="K17" i="39"/>
  <c r="Q13" i="46"/>
  <c r="M13" i="45"/>
  <c r="M13" i="44"/>
  <c r="M13" i="43"/>
  <c r="M13" i="39"/>
  <c r="Q14" i="46"/>
  <c r="M14" i="45"/>
  <c r="M14" i="44"/>
  <c r="M14" i="43"/>
  <c r="M14" i="39"/>
  <c r="D17" i="46"/>
  <c r="D20" s="1"/>
  <c r="D17" i="45"/>
  <c r="D20" s="1"/>
  <c r="D17" i="44"/>
  <c r="D20" s="1"/>
  <c r="D17" i="43"/>
  <c r="D20" s="1"/>
  <c r="D17" i="39"/>
  <c r="D20" s="1"/>
  <c r="R9" i="46"/>
  <c r="N9" i="45"/>
  <c r="N9" i="44"/>
  <c r="N9" i="43"/>
  <c r="N9" i="39"/>
  <c r="H20"/>
  <c r="H20" i="43"/>
  <c r="H20" i="44"/>
  <c r="H20" i="45"/>
  <c r="L20" i="46"/>
  <c r="F10" i="32"/>
  <c r="F11"/>
  <c r="F13"/>
  <c r="F15"/>
  <c r="G11"/>
  <c r="G13"/>
  <c r="G15"/>
  <c r="G17"/>
  <c r="I11"/>
  <c r="G16" i="20"/>
  <c r="I13" i="32"/>
  <c r="G19" i="20"/>
  <c r="I15" i="32"/>
  <c r="G22" i="20"/>
  <c r="I17" i="32"/>
  <c r="H14" i="20"/>
  <c r="J12" i="32"/>
  <c r="H18" i="20"/>
  <c r="J14" i="32"/>
  <c r="H20" i="20"/>
  <c r="J16" i="32"/>
  <c r="I12" i="20"/>
  <c r="K11" i="32"/>
  <c r="I16" i="20"/>
  <c r="K13" i="32"/>
  <c r="K12"/>
  <c r="I19" i="20"/>
  <c r="K15" i="32"/>
  <c r="I22" i="20"/>
  <c r="K17" i="32"/>
  <c r="K19" i="20"/>
  <c r="M14" i="32"/>
  <c r="D17"/>
  <c r="N9"/>
  <c r="N20" s="1"/>
  <c r="F12"/>
  <c r="F14"/>
  <c r="G12"/>
  <c r="G14"/>
  <c r="G16"/>
  <c r="G14" i="20"/>
  <c r="I12" i="32"/>
  <c r="G18" i="20"/>
  <c r="I14" i="32"/>
  <c r="G20" i="20"/>
  <c r="I16" i="32"/>
  <c r="J11"/>
  <c r="H16" i="20"/>
  <c r="J13" i="32"/>
  <c r="H19" i="20"/>
  <c r="J15" i="32"/>
  <c r="J17"/>
  <c r="I18" i="20"/>
  <c r="K14" i="32"/>
  <c r="I20" i="20"/>
  <c r="K16" i="32"/>
  <c r="K18" i="20"/>
  <c r="M13" i="32"/>
  <c r="M20" s="1"/>
  <c r="C20" i="10"/>
  <c r="D20" i="20"/>
  <c r="C22" i="10"/>
  <c r="D22" i="20"/>
  <c r="C24" i="10"/>
  <c r="D24" i="20"/>
  <c r="F25" i="10"/>
  <c r="F24" i="20"/>
  <c r="H25" i="10"/>
  <c r="H12" i="20"/>
  <c r="H13"/>
  <c r="H15"/>
  <c r="F25" i="7"/>
  <c r="G128" i="6"/>
  <c r="C78" i="12"/>
  <c r="C19" i="46" l="1"/>
  <c r="C19" i="45"/>
  <c r="C19" i="44"/>
  <c r="C19" i="43"/>
  <c r="C19" i="39"/>
  <c r="J17" i="46"/>
  <c r="E17" s="1"/>
  <c r="F17" i="45"/>
  <c r="E17" s="1"/>
  <c r="F17" i="44"/>
  <c r="E17" s="1"/>
  <c r="F17" i="43"/>
  <c r="E17" s="1"/>
  <c r="F17" i="39"/>
  <c r="E17" s="1"/>
  <c r="C17" i="46"/>
  <c r="C17" i="45"/>
  <c r="C17" i="44"/>
  <c r="C17" i="43"/>
  <c r="C17" i="39"/>
  <c r="J16" i="46"/>
  <c r="E16" s="1"/>
  <c r="F16" i="45"/>
  <c r="E16" s="1"/>
  <c r="F16" i="44"/>
  <c r="E16" s="1"/>
  <c r="F16" i="43"/>
  <c r="E16" s="1"/>
  <c r="F16" i="39"/>
  <c r="E16" s="1"/>
  <c r="C16" i="46"/>
  <c r="C16" i="45"/>
  <c r="C16" i="44"/>
  <c r="C16" i="43"/>
  <c r="C16" i="39"/>
  <c r="N20"/>
  <c r="E9"/>
  <c r="N20" i="43"/>
  <c r="E9"/>
  <c r="N20" i="44"/>
  <c r="E9"/>
  <c r="N20" i="45"/>
  <c r="E9"/>
  <c r="R20" i="46"/>
  <c r="E9"/>
  <c r="F20" i="39"/>
  <c r="E10"/>
  <c r="F20" i="43"/>
  <c r="E10"/>
  <c r="F20" i="44"/>
  <c r="E10"/>
  <c r="F20" i="45"/>
  <c r="E10"/>
  <c r="J20" i="46"/>
  <c r="E10"/>
  <c r="M20" i="39"/>
  <c r="M20" i="43"/>
  <c r="M20" i="44"/>
  <c r="M20" i="45"/>
  <c r="Q20" i="46"/>
  <c r="K20" i="39"/>
  <c r="K20" i="43"/>
  <c r="K20" i="44"/>
  <c r="K20" i="45"/>
  <c r="O20" i="46"/>
  <c r="J20" i="39"/>
  <c r="J20" i="43"/>
  <c r="J20" i="44"/>
  <c r="J20" i="45"/>
  <c r="N20" i="46"/>
  <c r="I20" i="39"/>
  <c r="I20" i="43"/>
  <c r="I20" i="44"/>
  <c r="I20" i="45"/>
  <c r="M20" i="46"/>
  <c r="G20" i="39"/>
  <c r="G20" i="43"/>
  <c r="G20" i="44"/>
  <c r="G20" i="45"/>
  <c r="K20" i="46"/>
  <c r="E15" i="39"/>
  <c r="E15" i="43"/>
  <c r="E15" i="44"/>
  <c r="E15" i="45"/>
  <c r="E15" i="46"/>
  <c r="E14" i="39"/>
  <c r="E14" i="43"/>
  <c r="E14" i="44"/>
  <c r="E14" i="45"/>
  <c r="E14" i="46"/>
  <c r="E13" i="39"/>
  <c r="E13" i="43"/>
  <c r="E13" i="44"/>
  <c r="E13" i="45"/>
  <c r="E13" i="46"/>
  <c r="E12" i="39"/>
  <c r="E12" i="43"/>
  <c r="E12" i="44"/>
  <c r="E12" i="45"/>
  <c r="E12" i="46"/>
  <c r="E11" i="39"/>
  <c r="E11" i="43"/>
  <c r="E11" i="44"/>
  <c r="E11" i="45"/>
  <c r="E11" i="46"/>
  <c r="H19" i="32"/>
  <c r="H20" s="1"/>
  <c r="F17"/>
  <c r="F16"/>
  <c r="F20" s="1"/>
  <c r="I20"/>
  <c r="D12"/>
  <c r="D11"/>
  <c r="C19"/>
  <c r="E19" s="1"/>
  <c r="C17"/>
  <c r="E17" s="1"/>
  <c r="C16"/>
  <c r="J20"/>
  <c r="K20"/>
  <c r="G20"/>
  <c r="C47" i="12"/>
  <c r="G8" i="19"/>
  <c r="E20" i="46" l="1"/>
  <c r="E33" s="1"/>
  <c r="E20" i="45"/>
  <c r="E33" s="1"/>
  <c r="E20" i="44"/>
  <c r="E33" s="1"/>
  <c r="E20" i="43"/>
  <c r="E33" s="1"/>
  <c r="E20" i="39"/>
  <c r="E33" s="1"/>
  <c r="D16" i="32"/>
  <c r="L25" i="10"/>
  <c r="K25"/>
  <c r="E16" i="32" l="1"/>
  <c r="C14" i="10"/>
  <c r="I25"/>
  <c r="C12"/>
  <c r="J25"/>
  <c r="G25"/>
  <c r="C9" i="20"/>
  <c r="C10"/>
  <c r="C11"/>
  <c r="C13"/>
  <c r="C14"/>
  <c r="C15"/>
  <c r="C16"/>
  <c r="C17"/>
  <c r="C18"/>
  <c r="C19"/>
  <c r="C20"/>
  <c r="C21"/>
  <c r="C22"/>
  <c r="C24"/>
  <c r="B25"/>
  <c r="D25"/>
  <c r="E25"/>
  <c r="F25"/>
  <c r="G25"/>
  <c r="H25"/>
  <c r="I25"/>
  <c r="J25"/>
  <c r="K25"/>
  <c r="L25"/>
  <c r="B37"/>
  <c r="C16" i="10"/>
  <c r="C18"/>
  <c r="C14" i="46" l="1"/>
  <c r="C14" i="45"/>
  <c r="C14" i="44"/>
  <c r="C14" i="43"/>
  <c r="C14" i="39"/>
  <c r="C13" i="46"/>
  <c r="C13" i="45"/>
  <c r="C13" i="44"/>
  <c r="C13" i="43"/>
  <c r="C13" i="39"/>
  <c r="C11" i="46"/>
  <c r="C11" i="45"/>
  <c r="C11" i="44"/>
  <c r="C11" i="43"/>
  <c r="C11" i="39"/>
  <c r="C12" i="46"/>
  <c r="C12" i="45"/>
  <c r="C12" i="44"/>
  <c r="C12" i="43"/>
  <c r="C12" i="39"/>
  <c r="C11" i="32"/>
  <c r="C12"/>
  <c r="E12" s="1"/>
  <c r="C13"/>
  <c r="E13" s="1"/>
  <c r="C14"/>
  <c r="E14" s="1"/>
  <c r="C12" i="20"/>
  <c r="C69" i="12"/>
  <c r="E11" i="32" l="1"/>
  <c r="C25" i="20"/>
  <c r="C38" s="1"/>
  <c r="G14" i="19"/>
  <c r="E25" i="10" l="1"/>
  <c r="B37" l="1"/>
  <c r="D25"/>
  <c r="B25"/>
  <c r="C19"/>
  <c r="C11"/>
  <c r="C15" i="46" l="1"/>
  <c r="C20" s="1"/>
  <c r="C15" i="45"/>
  <c r="C20" s="1"/>
  <c r="C15" i="44"/>
  <c r="C20" s="1"/>
  <c r="C15" i="43"/>
  <c r="C20" s="1"/>
  <c r="C15" i="39"/>
  <c r="C20" s="1"/>
  <c r="C15" i="32"/>
  <c r="C25" i="10"/>
  <c r="C38" s="1"/>
  <c r="E15" i="32" l="1"/>
  <c r="D9" l="1"/>
  <c r="D20" s="1"/>
  <c r="C10"/>
  <c r="E10" s="1"/>
  <c r="C9" l="1"/>
  <c r="C20" l="1"/>
  <c r="E9"/>
  <c r="E20" s="1"/>
  <c r="E33" s="1"/>
</calcChain>
</file>

<file path=xl/sharedStrings.xml><?xml version="1.0" encoding="utf-8"?>
<sst xmlns="http://schemas.openxmlformats.org/spreadsheetml/2006/main" count="1298" uniqueCount="457">
  <si>
    <t>งบแสดงฐานะการเงิน</t>
  </si>
  <si>
    <t>สินทรัพย์</t>
  </si>
  <si>
    <t>สินทรัพย์หมุนเวียน</t>
  </si>
  <si>
    <t>เงินสดและเงินฝากธนาคาร</t>
  </si>
  <si>
    <t>หมายเหตุ</t>
  </si>
  <si>
    <t>รายได้จากรัฐบาลค้างรับ</t>
  </si>
  <si>
    <t>ลูกหนี้ค่าภาษี</t>
  </si>
  <si>
    <t>รวมสินทรัพย์</t>
  </si>
  <si>
    <t>รวมสินทรัพย์หมุนเวียน</t>
  </si>
  <si>
    <t>หนี้สินหมุนเวียน</t>
  </si>
  <si>
    <t>รายจ่ายค้างจ่าย</t>
  </si>
  <si>
    <t>เงินรับฝาก</t>
  </si>
  <si>
    <t>รวมหนี้สินหมุนเวียน</t>
  </si>
  <si>
    <t>หมายเหตุประกอบงบแสดงฐานะการเงินเป็นส่วนหนึ่งของงบการเงินนี้</t>
  </si>
  <si>
    <t>หนี้สิน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</si>
  <si>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</si>
  <si>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</si>
  <si>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</si>
  <si>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</si>
  <si>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หมายเหตุประกอบงบแสดงฐานะการเงิน</t>
  </si>
  <si>
    <t>จำนวนเงิน</t>
  </si>
  <si>
    <t>รวม</t>
  </si>
  <si>
    <t>หมายเหตุ 3 เงินสดและเงินฝากธนาคาร</t>
  </si>
  <si>
    <t>เงินสด</t>
  </si>
  <si>
    <t>ประเภท</t>
  </si>
  <si>
    <t>ประเภทลูกหนี้</t>
  </si>
  <si>
    <t>ประจำปี</t>
  </si>
  <si>
    <t>จำนวนราย</t>
  </si>
  <si>
    <t>ลูกหนี้ภาษีบำรุงท้องที่</t>
  </si>
  <si>
    <t>แหล่งเงิน</t>
  </si>
  <si>
    <t>แผนงาน</t>
  </si>
  <si>
    <t>งาน</t>
  </si>
  <si>
    <t>หมวด</t>
  </si>
  <si>
    <t>โครงการ</t>
  </si>
  <si>
    <t>เงินงบประมาณ</t>
  </si>
  <si>
    <t>ค่าตอบแทน</t>
  </si>
  <si>
    <t>ค่าก่อสร้างสิ่งสาธารณูปโภค</t>
  </si>
  <si>
    <t>ค่าที่ดินและสิ่งก่อสร้าง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</si>
  <si>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</si>
  <si>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</si>
  <si>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5%</t>
  </si>
  <si>
    <t>รายรับจริงสูงกว่ารายจ่ายจริง</t>
  </si>
  <si>
    <t>บวก</t>
  </si>
  <si>
    <t>รับจริงสูงกว่าจ่ายจริงหลังหักเงินทุนสำรองเงินสะสม</t>
  </si>
  <si>
    <t>หัก</t>
  </si>
  <si>
    <t>จำนวนเงินที่ได้รับ</t>
  </si>
  <si>
    <t>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</si>
  <si>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</si>
  <si>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</si>
  <si>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</si>
  <si>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</si>
  <si>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งบแสดงผลการดำเนินงานจ่ายจากเงินรายรับ</t>
  </si>
  <si>
    <t>ประมาณการ</t>
  </si>
  <si>
    <t>บริหารงานทั่วไป</t>
  </si>
  <si>
    <t>สร้างความ</t>
  </si>
  <si>
    <t>การศาสนา</t>
  </si>
  <si>
    <t>การศึกษา</t>
  </si>
  <si>
    <t>สาธารณสุข</t>
  </si>
  <si>
    <t>เคหะและชุมชน</t>
  </si>
  <si>
    <t>เข้มแข็ง</t>
  </si>
  <si>
    <t>วัฒนธรรมและ</t>
  </si>
  <si>
    <t>งบกลาง</t>
  </si>
  <si>
    <t>ของชุมชน</t>
  </si>
  <si>
    <t>นันทนาการ</t>
  </si>
  <si>
    <t>รายจ่าย</t>
  </si>
  <si>
    <t>เงินเดือน (ฝ่ายการเมือง)</t>
  </si>
  <si>
    <t>เงินเดือน (ฝ่ายประจำ)</t>
  </si>
  <si>
    <t>ค่าใช้สอย</t>
  </si>
  <si>
    <t>ค่าวัสดุ</t>
  </si>
  <si>
    <t>ค่าสาธารณูปโภค</t>
  </si>
  <si>
    <t>ค่าครุภัณฑ์ (หมายเหตุ 1)</t>
  </si>
  <si>
    <t>ค่าที่ดินและสิ่งก่อสร้าง (หมายเหตุ 2)</t>
  </si>
  <si>
    <t>รายรับสูงกว่าหรือ (ต่ำกว่า) รายจ่าย</t>
  </si>
  <si>
    <t>รายรับ</t>
  </si>
  <si>
    <t>รวมรายจ่าย</t>
  </si>
  <si>
    <t xml:space="preserve"> รวมรายรับ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</si>
  <si>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</si>
  <si>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</si>
  <si>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</si>
  <si>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</si>
  <si>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</si>
  <si>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>หมวดเงินอุดหนุนทั่วไป</t>
  </si>
  <si>
    <t>หมวดเงินอุดหนุนเฉพาะกิจ</t>
  </si>
  <si>
    <t>หมายเหตุ ประกอบงบแสดงผลการดำเนินงาน</t>
  </si>
  <si>
    <t>หมายเหตุ 1</t>
  </si>
  <si>
    <t>หมายเหตุ 2</t>
  </si>
  <si>
    <r>
      <rPr>
        <b/>
        <sz val="16"/>
        <rFont val="TH SarabunPSK"/>
        <family val="2"/>
      </rPr>
      <t xml:space="preserve">ค่าครุภัณฑ์จ่าย จากเงินรายรับ </t>
    </r>
    <r>
      <rPr>
        <sz val="16"/>
        <rFont val="TH SarabunPSK"/>
        <family val="2"/>
      </rPr>
      <t xml:space="preserve"> </t>
    </r>
  </si>
  <si>
    <t>ค่าที่ดินและสิ่งก่อสร้างจ่าย จากเงินรายรับ</t>
  </si>
  <si>
    <t>ค่าครุภัณฑ์</t>
  </si>
  <si>
    <t>ลูกหนี้รายได้อื่น ๆ</t>
  </si>
  <si>
    <t>รวมหนี้สิน</t>
  </si>
  <si>
    <t>ลูกหนี้ภาษีโรงเรือนและที่ดิน</t>
  </si>
  <si>
    <t>รวมทั้งสิ้น</t>
  </si>
  <si>
    <t xml:space="preserve"> -</t>
  </si>
  <si>
    <t>การรักษา</t>
  </si>
  <si>
    <t>ความสงบ</t>
  </si>
  <si>
    <t>ภายใน</t>
  </si>
  <si>
    <t>งบกลาง (ท)</t>
  </si>
  <si>
    <t>เงินเดือน (ฝ่ายประจำ) (ท)</t>
  </si>
  <si>
    <t>หมวดรายได้จากทุน</t>
  </si>
  <si>
    <t>-</t>
  </si>
  <si>
    <t>และประถมศึกษา</t>
  </si>
  <si>
    <t xml:space="preserve">เงินอุดหนุน   </t>
  </si>
  <si>
    <t>หมวดรายได้สาธารณูปโภคและการพาณิชย์</t>
  </si>
  <si>
    <t>เงินฝาก ก.ส.ท.</t>
  </si>
  <si>
    <t>การพาณิชย์</t>
  </si>
  <si>
    <t>หมวดเงินอุดหนุนทั่วไประบุวัตถุประสงค์</t>
  </si>
  <si>
    <t>สินทรัพย์ไม่หมุนเวียน</t>
  </si>
  <si>
    <t>รวมสินทรัพย์ไม่หมุนเวียน</t>
  </si>
  <si>
    <t>เทศบาลเมืองหลังสวน</t>
  </si>
  <si>
    <t>สินทรัพย์ไม่หมุนเวียนอื่น</t>
  </si>
  <si>
    <t>ทุนทรัพย์สิน</t>
  </si>
  <si>
    <t>เงินกู้</t>
  </si>
  <si>
    <t>ลูกหนี้ค่าเช่าอาคารพาณิชย์</t>
  </si>
  <si>
    <t>เงินประกันการไฟฟ้า</t>
  </si>
  <si>
    <t>ค่าบำรุงรักษาและซ่อมแซม</t>
  </si>
  <si>
    <t>รายจ่ายเพื่อให้ได้มาซึ่งบริการ</t>
  </si>
  <si>
    <t>ค่าจ้างเหมากวาดขยะมูลฝอย</t>
  </si>
  <si>
    <t>และสิ่งปฏิกูล</t>
  </si>
  <si>
    <t>จัดซื้ออาหารเสริม (นม)</t>
  </si>
  <si>
    <t>หมายเหตุ 6 ลูกหนี้รายได้อื่น ๆ</t>
  </si>
  <si>
    <t>หมายเหตุ 7 สินทรัพย์ไม่หมุนเวียนอื่น</t>
  </si>
  <si>
    <t>หมายเหตุ 5 ลูกหนี้ค่าภาษี</t>
  </si>
  <si>
    <t>บริหารงานคลัง</t>
  </si>
  <si>
    <t>เงินประกันซอง</t>
  </si>
  <si>
    <t>เงินประกันผลงาน</t>
  </si>
  <si>
    <t>เงินชำระค่าภาษีโรงเรือนและที่ดิน</t>
  </si>
  <si>
    <t>เงินกองทุนบูรณะสวนเทิดพระเกียรติ</t>
  </si>
  <si>
    <t>เงินค่ารักษาพยาบาลตามสิทธิ</t>
  </si>
  <si>
    <t>เงินโครงการพัฒนาและสนับสนุนการจัดบริการปฐมภูมิที่มีแพทย์</t>
  </si>
  <si>
    <t>เงินบำเหน็จบำนาญพนักงานครู</t>
  </si>
  <si>
    <t>เงินรับฝากโครงการเศรษฐกิจชุมชน</t>
  </si>
  <si>
    <t>เงินรับฝากรอคืนจังหวัด</t>
  </si>
  <si>
    <t>หมายเหตุ 11 เงินสะสม</t>
  </si>
  <si>
    <t>เงินเบิกเกินส่งคืนรายจ่ายงวดก่อน</t>
  </si>
  <si>
    <t>จ่ายขาดเงินสะสม</t>
  </si>
  <si>
    <t>รายละเอียดแนบท้ายหมายเหตุ 11 เงินสะสม</t>
  </si>
  <si>
    <t>และจะเบิกจ่ายในปีงบประมาณต่อไป ตามรายละเอียดแทบท้ายหมายเหตุ 11</t>
  </si>
  <si>
    <t>ค่าตอบแทน (ท)</t>
  </si>
  <si>
    <t>งบแสดงผลการดำเนินงานจ่ายจากเงินรายรับและเงินสะสม</t>
  </si>
  <si>
    <t>เงินรับฝาก ชคบ.</t>
  </si>
  <si>
    <t>หมายเหตุ 4 รายได้จากรัฐบาลค้างรับ</t>
  </si>
  <si>
    <t>ลูกหนี้ภาษีป้าย</t>
  </si>
  <si>
    <t>และงานสาธารณสุขอื่น</t>
  </si>
  <si>
    <t>ครุภัณฑ์สำนักงาน</t>
  </si>
  <si>
    <t>จัดซื้อครุภัณฑ์สำนักงาน</t>
  </si>
  <si>
    <t>ครุภัณฑ์โฆษณาและเผยแพร่</t>
  </si>
  <si>
    <t>ครุภัณฑ์คอมพิวเตอร์</t>
  </si>
  <si>
    <t>วิชาการ</t>
  </si>
  <si>
    <t>จัดซื้อครุภัณฑ์คอมพิวเตอร์</t>
  </si>
  <si>
    <t>ค่าก่อสร้างสิ่งสาธารณูปการ</t>
  </si>
  <si>
    <t>บริหารทั่วไป</t>
  </si>
  <si>
    <t>บริการสาธารณสุข</t>
  </si>
  <si>
    <t>ระดับก่อนวัยเรียน</t>
  </si>
  <si>
    <t>วางแผนสถิติและ</t>
  </si>
  <si>
    <t>บริหารทั่วไปเกี่ยวกับ</t>
  </si>
  <si>
    <t>ศูนย์บริการสาธารณสุข</t>
  </si>
  <si>
    <t>กำจัดขยะมูลฝอย</t>
  </si>
  <si>
    <t>ไฟฟ้าถนน</t>
  </si>
  <si>
    <t>ค่าใช้สอย (ท)</t>
  </si>
  <si>
    <t xml:space="preserve">โครงการก่อสร้างถนนคอนกรีตเสริมเหล็ก ถนนเขาเงิน ซอย 5 </t>
  </si>
  <si>
    <t xml:space="preserve">จากถนนเขาเงินถึงถนนรอยต่อ คสล.บริเวณหน้าร้านเค เค </t>
  </si>
  <si>
    <t xml:space="preserve">ทรัพย์สินตามงบทรัพย์สิน </t>
  </si>
  <si>
    <t>ค่าครุภัณฑ์จ่าย จากเงินอุดหนุนเฉพาะกิจ</t>
  </si>
  <si>
    <t>โรงเรียนเทศบาลวัดด่านประชากร</t>
  </si>
  <si>
    <t>โรงเรียนอุดมวิทยากร</t>
  </si>
  <si>
    <t>ลูกหนี้ค่าเช่าแผง</t>
  </si>
  <si>
    <t>งบกลาง (ระบุวัตถุประสงค์)</t>
  </si>
  <si>
    <t>เงินเดือน (ฝ่ายประจำ) (ระบุวัตถุประสงค์)</t>
  </si>
  <si>
    <t>ค่าตอบแทน (ระบุวัตถุประสงค์)</t>
  </si>
  <si>
    <t>ค่าใช้สอย (ระบุวัตถุประสงค์)</t>
  </si>
  <si>
    <t>ค่าครุภัณฑ์ (หมายเหตุ 1) (ระบุวัตถุประสงค์)</t>
  </si>
  <si>
    <t>งบปี 2561</t>
  </si>
  <si>
    <t>เก้าอี้ทำงานมีพนักพิง และที่นั่งโครงบุฟองน้ำ Pocketspring หุ้มหนังสังเคราะห์ Pu Leather</t>
  </si>
  <si>
    <t>เก้าอี้ทำงานมีพนักพิง และที่นั่งขึ้นโครงฟองน้ำ หุ้มหนังสังเคราะห์ มีที่วางแขนบุฟองน้ำ จำนวน 8 ตัว</t>
  </si>
  <si>
    <t>เครื่องคอมพิวเตอร์สำหรับประมวลผล จำนวน 1 เครื่อง</t>
  </si>
  <si>
    <t>เครื่องสำรองไฟ จำนวน 1 เครื่อง</t>
  </si>
  <si>
    <t>เครื่องพิมพ์ ขนาด A3 จำนวน 1 เครื่อง</t>
  </si>
  <si>
    <t>เครื่องคอมพิวเตอร์โน๊ตบุ๊ค จำนวน 1 เครื่อง</t>
  </si>
  <si>
    <t>ครุภัณฑ์การศึกษา (เครื่องคอมพิวเตอร์โน๊ตบุ๊คสำหรับประมวลผล จำนวน 2 เครื่อง)</t>
  </si>
  <si>
    <t>ครุภัณฑ์การศึกษา (โทรทัศน์ แอลอีดี SMART TV ขนาดไม่น้อยกว่า 55 นิ้ว จำนวน 2 เครื่อง)</t>
  </si>
  <si>
    <t>ครุภัณฑ์การศึกษา (ชุดโปรแกรมระบบปฏิบัติการ สำหรับเครื่องคอมพิวเตอร์ จำนวน 2 เครื่อง)</t>
  </si>
  <si>
    <t>ค่าที่ดินและสิ่งก่อสร้างจ่าย จากเงินอุดหนุนเฉพาะกิจ</t>
  </si>
  <si>
    <t>โครงการก่อสร้างขยายผิวจราจรแอสฟัลท์ติกคอนกรีต ถ.ประชาอุทิศ จากป้อมเพนียด</t>
  </si>
  <si>
    <t>ถึงสี่แยกราษฎร์อุทิศ</t>
  </si>
  <si>
    <t>สำหรับปี สิ้นสุดวันที่ 30 กันยายน 2561</t>
  </si>
  <si>
    <t>เงินสะสม 30 กันยายน 2561</t>
  </si>
  <si>
    <t>เงินสะสม 30 กันยายน 2561  ประกอบด้วย</t>
  </si>
  <si>
    <t>ตั้งแต่วันที่ 1 ตุลาคม 2559 ถึงวันที่ 30 กันยายน 2561</t>
  </si>
  <si>
    <t>ณ วันที่ 30 กันยายน 2561</t>
  </si>
  <si>
    <t>โครงการก่อสร้างศูนย์พัฒนาคุณภาพชีวิตและส่งเสริมอาชีพผู้สูงอายุ</t>
  </si>
  <si>
    <t>(ต.ค.60- ก.ค.61)</t>
  </si>
  <si>
    <t>เครื่องออกกำลังกาย จำนวน 15 ชุด</t>
  </si>
  <si>
    <t>รถยนต์บรรทุกขยะมูลฝอยแบบอัดท้าย ปริมาตรความจุไม่น้อยกว่า 14 ลูกบาศก์เมตร จำนวน 6 สูบ</t>
  </si>
  <si>
    <t>เงินฝากธนาคารกรุงไทย จำกัด (มหาชน)</t>
  </si>
  <si>
    <t>ออมทรัพย์  เลขที่ 804-1-00048-7</t>
  </si>
  <si>
    <t>ออมทรัพย์  เลขที่ 804-1-18871-0</t>
  </si>
  <si>
    <t>ออมทรัพย์  เลขที่ 804-1-34936-6</t>
  </si>
  <si>
    <t>ออมทรัพย์  เลขที่ 804-0-38683-7</t>
  </si>
  <si>
    <t>ประจำ เลขที่ 804-2-05495-5</t>
  </si>
  <si>
    <t>ประจำ เลขที่ 804-2-06202-8</t>
  </si>
  <si>
    <t>เงินฝากธนาคารเพื่อการเกษตรและสหกรณ์การเกษตร</t>
  </si>
  <si>
    <t>ออมทรัพย์  เลขที่ 014192292132</t>
  </si>
  <si>
    <t>ประจำ เลขที่ 304194023842</t>
  </si>
  <si>
    <t>เงินฝากธนาคารออมสิน</t>
  </si>
  <si>
    <t>เผื่อเรียก  เลขที่ 05332025875-8</t>
  </si>
  <si>
    <t>ประจำ  เลขที่ 34332003752-0</t>
  </si>
  <si>
    <t>รถยนต์โดยสาร (รถตู้ขนาดไม่ต่ำกว่า 12 ที่นั่ง) จำนวน 1 คัน</t>
  </si>
  <si>
    <t>ปี 2561</t>
  </si>
  <si>
    <t>กระแสรายวัน 804-6-031106-2</t>
  </si>
  <si>
    <t>โครงการก่อสร้างขยายผิวจราจรแอสฟัลท์ติกคอนกรีต ถนนประชาอุทิศ</t>
  </si>
  <si>
    <t>จากป้อมพะเนียดถึงสี่แยกราษฎร์อุทิศ (ฃ่วงที่ 2)</t>
  </si>
  <si>
    <t>ค่าจ้างเหมาทำความสะอาดสำนักงาน</t>
  </si>
  <si>
    <t>รายจจ่ายเพื่อให้ได้มาซึ่งบริการ</t>
  </si>
  <si>
    <t>โครงการปรับปรุงซ่อมแซมซุ้มพระบรม</t>
  </si>
  <si>
    <t>ฉายาลักษณ์ทรงพระเจริญ ถนนประชาอุทิศ</t>
  </si>
  <si>
    <t xml:space="preserve">อาหารเสริม (นม) </t>
  </si>
  <si>
    <t>การรักษาความสงบ</t>
  </si>
  <si>
    <t>ป้องกันภัยฝ่ายพลเรือน</t>
  </si>
  <si>
    <t>และระงับอัคคีภัย</t>
  </si>
  <si>
    <t>ค่าครุภัณฑ์การเกษตร</t>
  </si>
  <si>
    <t>จัดซื้อครุภัณฑ์การเกษตร</t>
  </si>
  <si>
    <t>ครุภัณฑ์อื่น</t>
  </si>
  <si>
    <t>จัดซื้อครุภัณฑ์อื่น</t>
  </si>
  <si>
    <t>ครุภัณฑ์ยานพาหนะและขนส่ง</t>
  </si>
  <si>
    <t>จัดซื้อครุภัณฑ์โฆษณาและเผยแพร่</t>
  </si>
  <si>
    <t>ครุภัณฑ์โรงงาน</t>
  </si>
  <si>
    <t>จัดซื้อครุภัณฑ์โรงงาน</t>
  </si>
  <si>
    <t>ครุภัณฑ์วิทยาศาสตร์หรือ</t>
  </si>
  <si>
    <t>การแพทย์</t>
  </si>
  <si>
    <t>จัดซื้อครุภัณฑ์วิทยาศาสตร์หรือการแพทย์</t>
  </si>
  <si>
    <t xml:space="preserve">จัดซื้อครุภัณฑ์ยานพาหนะและขนส่ง </t>
  </si>
  <si>
    <t>สวนสาธารณะ</t>
  </si>
  <si>
    <t>ครุภัณฑ์งานบ้านงานครัว</t>
  </si>
  <si>
    <t>จัดซื้อครุภัณฑ์งานบ้านงานครัว</t>
  </si>
  <si>
    <t>สร้างความเข้มแข็งของ</t>
  </si>
  <si>
    <t>ชุมชน</t>
  </si>
  <si>
    <t>ส่งเสริมและสนับสนุน</t>
  </si>
  <si>
    <t>ความเข้มแข็งของชุมชน</t>
  </si>
  <si>
    <t>ครุภัณฑ์กีฬา</t>
  </si>
  <si>
    <t>โครงการจัดซื้อเครื่องออกกำลังกาย</t>
  </si>
  <si>
    <t>โครงการติดตั้งกล้องวงจรปิด</t>
  </si>
  <si>
    <t>โครงการติดตั้งป้ายจราจรริมถนน</t>
  </si>
  <si>
    <t>โครงการติดตั้งป้ายชื่อถนนชื่อซอยต่าง ๆ</t>
  </si>
  <si>
    <t>ในเขตเทศบาล</t>
  </si>
  <si>
    <t>โครงการปรับปรุงต่อเติมอาคารสำนักงาน</t>
  </si>
  <si>
    <t>เทศบาลหลังเก่า</t>
  </si>
  <si>
    <t>ค่าบำรุงรักษาและปปรับปรุงที่ดิน</t>
  </si>
  <si>
    <t>และสิ่งก่อสร้าง</t>
  </si>
  <si>
    <t>โครงการปรับปรุงซ่อมแซมอาคารเรียน</t>
  </si>
  <si>
    <t>โครงการก่อสร้างลานคอนกรีตอเนกประสงค์</t>
  </si>
  <si>
    <t>สนามกีฬาหน้าที่ว่าการอำเภอหลังสวน</t>
  </si>
  <si>
    <t>โครงการจัดทำป้ายโรงเรียนอุดมวิทยากร</t>
  </si>
  <si>
    <t>และทำปป้ายบอกเส้นทางเข้าโรงเรียน</t>
  </si>
  <si>
    <t>โครงการก่อสร้างตาข่ายรั้วเหล็กรอบ</t>
  </si>
  <si>
    <t>ลานคอนกรีตโรงเรียนอุดมวิทยากร</t>
  </si>
  <si>
    <t>โครงการก่อสร้างอาคารอเนกประสงค์</t>
  </si>
  <si>
    <t>โครงการติดตั้งกล้องวงจรปิด CCTV</t>
  </si>
  <si>
    <t>โครงการเพิ่มประสิทธิภาพระบบกำจัดขยะ</t>
  </si>
  <si>
    <t>มูลฝอย (ระยะที่ 2)</t>
  </si>
  <si>
    <t>โครงการติดตั้งเสาไฟฟ้าแสงสว่างในเขต</t>
  </si>
  <si>
    <t>เทศบาล (จุดเสี่ยง) สนามกีฬาหน้าที่ว่าการ</t>
  </si>
  <si>
    <t>อำเภอหลังสวน</t>
  </si>
  <si>
    <t>โครงการเปลี่ยนโคมไฟถนนโซเดียมเป็น</t>
  </si>
  <si>
    <t>โคมไฟถนน LED ถนนเขาเงิน</t>
  </si>
  <si>
    <t>โครงการก่อสร้างขยายผิวจราจรแอสฟัลท์ติก</t>
  </si>
  <si>
    <t>คอนกรีตถนนประชาอุทิศจากป้อมพะเนียด</t>
  </si>
  <si>
    <t>ถึงสี่แยกราษฎร์อุทิศ (ช่วงที่ 2)</t>
  </si>
  <si>
    <t>โครงการติดตั้งป้ายชื่อชุมชนแบบประติมากรรม</t>
  </si>
  <si>
    <t>จำนวน 17 ป้าย</t>
  </si>
  <si>
    <t>เงินรับฝากโครงการเพิ่มประสิทธิภาพระบบกำจัดขยะมูลฝอย</t>
  </si>
  <si>
    <t>เงินรับฝากเบี้ยยังชีพผู้สูงอายุ</t>
  </si>
  <si>
    <t>เงินรับฝากค่าบริการทางการแพทย์</t>
  </si>
  <si>
    <t>เงินรับฝาก ก.บ.ท.</t>
  </si>
  <si>
    <t>เงินรับฝากการบริการการกำกับการกินยา DOT</t>
  </si>
  <si>
    <t>เงินประกันสัญญา - ค่าเช่าทรัพย์สิน</t>
  </si>
  <si>
    <t>ค่าที่ดินและสิ่งก่อสร้าง (ก)</t>
  </si>
  <si>
    <t>ท่อสูบน้ำพญานาค 1 เครื่อง, เครื่องสูบน้ำ 1 เครื่อง, ปั้มน้ำแบบจุ่มไดรโว่ 2 เครื่อง</t>
  </si>
  <si>
    <t>โครงการติดตั้งกล้องวงจรปิด (CCTV) ภายในอาคารสำนักงาน</t>
  </si>
  <si>
    <t>โครงการติดตั้งป้ายชื่อถนน ชื่อซอยต่าง ๆ ในเขตเทศบาล</t>
  </si>
  <si>
    <t>โครงการเปลี่ยนโคมไฟถนนโซเดียมเป็นโคมไฟถนน LED ถนนเขาเงิน</t>
  </si>
  <si>
    <t>โครงการปรับปรุงซ่อมแซมอาคารเรียนโรงเรียนเทศบาลวัดด่านประชากร</t>
  </si>
  <si>
    <t>โครงการปรับปรุงซ่อมแซมอาคารเรียนโรงเรียนอุดมวิทยากร</t>
  </si>
  <si>
    <t>รถจักรยานยนต์ขนาดไม่ต่ำกว่า 120 ซีซี จำนวน 1 คัน</t>
  </si>
  <si>
    <t>เครื่องคอมพิวเตอร์ All in One สำหรับงานประมวลผล พร้อมอุปกรณ์ จำนวน 2 ชุด,</t>
  </si>
  <si>
    <t>เครื่องสำรองไฟ จำนวน 2 เครื่อง</t>
  </si>
  <si>
    <t>ตู้เหล็กเก็บเอกสารชนิด 4 ลิ้นชัก จำนวน 2 ตู้, ตูเหล็กเก็บเอกสาร ชนิด 2 บานประตู จำนวน 1 ตู้</t>
  </si>
  <si>
    <t>กล้องถ่ายภาพ จำนวน 1 กล้อง</t>
  </si>
  <si>
    <t>ครุภัณฑ์คอมพิวเตอร์ (เครื่องคอมพิวเตอร์ จำนวน 1 เครื่อง, เครื่องพิมพ์สี จำนวน 1 เครื่อง,</t>
  </si>
  <si>
    <t>เครื่องพิมพ์ ขาว-ดำ จำนวน 1 เครื่อง, เครื่องสำรองไฟ จำนวน 1 เครื่อง)</t>
  </si>
  <si>
    <t>โครงการติดตั้งกล้องวงจรปิด (CCTV) ภายนอกอาคาร</t>
  </si>
  <si>
    <t>โครงการก่อสร้างอาคารอเนกประสงค์สนามกีฬาหน้าที่ว่าการอำเภอหลังสวน</t>
  </si>
  <si>
    <t>โครงการก่อสร้างตาข่ายรั้วเหล็กรอบลานคอนกรีตโรงเรียนอุดมวิทยากร</t>
  </si>
  <si>
    <t>โครงการก่อสร้างลานคอนกรีตอเนกประสงค์สนามกีฬาหน้าที่ว่าการอำเภอหลังสวน</t>
  </si>
  <si>
    <t>โครงการจัดทำป้ายโรงเรียนอุดมวิทยากรและป้ายบอกเส้นทางเข้าโรงเรียนอุดมวิทยากร</t>
  </si>
  <si>
    <t>เครื่องพิมพ์บัตรพลาสติก จำนวน 1 เครื่อง</t>
  </si>
  <si>
    <t>ครุภัณฑ์โฆษณาและเผยแพร่ (จอรับภาพชนิดมอเตอร์ไฟฟ้า จำนวน 1 จอ, เครื่องมัลติมีเดีย</t>
  </si>
  <si>
    <t>โปรเจคเตอร์ จำนวน 1 เครื่อง)</t>
  </si>
  <si>
    <t>ครุภัณฑ์วิทยาศาสตร์หรือการแพทย์ (เครื่องวัดความดันชนิดสอดแขนแบบอัตโนมัติ จำนวน 1 เครื่อง,</t>
  </si>
  <si>
    <t>เครื่องฟังเสียงหัวใจทารกในครรภ์ จำนวน 1 เครื่อง, เครื่องตรวจตา-หู จำนวน 1 เครื่อง)</t>
  </si>
  <si>
    <t>ครุภัณฑ์อื่น (เรือไฟเบอร์กลาส จำนวน 20 ลำ, เรือท้องแบนอลูมิเนียม พร้อมเครื่องยนต์ติดท้ายเรือ</t>
  </si>
  <si>
    <t>จำนวน 1 ลำ, เครื่องเลื่อยยนต์ จำนวน 1 เครื่อง)</t>
  </si>
  <si>
    <t>ครุภัณฑ์โรงงาน (เครื่องเจียร์/ตัด จำนวน 1 เครื่อง)</t>
  </si>
  <si>
    <t>เก้าอี้ทำงาน ระดับ 3-6 จำนวน 10 ตัว</t>
  </si>
  <si>
    <t xml:space="preserve">รถยนต์บรรทุกดีเซล ขนาด 1 ตัน ชนิดขับเคลื่อน 2 ล้อ จำนวน 1 คัน </t>
  </si>
  <si>
    <t>โครงการติดตั้งเสาไฟแสงสว่างในเชตเทศบาล (จุดเสี่ยง) สนามกีฬาหน้าที่ว่าการอำเภอหลังสวน</t>
  </si>
  <si>
    <t>เครื่องออกกำลังกายพร้อมอุปกรณ์ และพร้อมติดตั้ง จำนวน 1 ชุด</t>
  </si>
  <si>
    <t xml:space="preserve">โครงการติดตั้งป้ายชื่อชุมชนแบบประติมากรรม จำนวน 17 ป้าย </t>
  </si>
  <si>
    <t>เครื่องคอมพิวเตอร์ จำนวน 1 ชุด</t>
  </si>
  <si>
    <t>เครื่องตัดหญ้า จำนวน 3 เครื่อง</t>
  </si>
  <si>
    <t>โครงการปรับปรุงต่อเติมอาคารสำนักงานหลังเก่า</t>
  </si>
  <si>
    <t>โครงการก่อสร้างซุ้มทางเข้าเมืองหลังสวนติดตั้งป้ายยินดีต้อนรับข้ามถนนเขาเงิน</t>
  </si>
  <si>
    <t>โครงการปรับปรุงซ่อมแซมอาคารสำนักงานในที่ดินสภากาชาดไทย ข้างสวนเทิดพระเกียรติ</t>
  </si>
  <si>
    <t>เงินสะสม 1 ตุลาคม 2561</t>
  </si>
  <si>
    <t xml:space="preserve">ปรับปรุงเงินบำเหน็จตกทอด </t>
  </si>
  <si>
    <t>ทั้งนี้ในปีงบประมาณ 2561 ได้รับอนุมัติให้จ่ายเงินสะสมที่อยู่ระหว่างดำเนินการจำนวน  1,546,000.00 บาท</t>
  </si>
  <si>
    <t>รายจ่ายค้างจ่าย (เงินอุดหนุนระบุวัตถุประสงค์)</t>
  </si>
  <si>
    <t>งบแสดงผลการดำเนินงานจ่ายจากเงินรายรับ เงินสะสมและเงินทุนสำรองเงินสะสม</t>
  </si>
  <si>
    <t>ตั้งแต่วันที่ 1 ตุลาคม 2560 ถึงวันที่ 30 กันยายน 2561</t>
  </si>
  <si>
    <t>รายการ/หมวด</t>
  </si>
  <si>
    <t>รวมจ่ายจาก</t>
  </si>
  <si>
    <t>เงินงบ</t>
  </si>
  <si>
    <t>ประมาณ</t>
  </si>
  <si>
    <t>รวมจ่ายจากเงิน</t>
  </si>
  <si>
    <t>บริหารงาน</t>
  </si>
  <si>
    <t>ทั่วไป</t>
  </si>
  <si>
    <t>สงบภายใน</t>
  </si>
  <si>
    <t>การรักษาความ</t>
  </si>
  <si>
    <t>เคหะและ</t>
  </si>
  <si>
    <t>รายจ่ายอื่น</t>
  </si>
  <si>
    <t>เงินอุดหนุน</t>
  </si>
  <si>
    <t>อุดหนุนระบุวัตถุ</t>
  </si>
  <si>
    <t>ประสงค์/เฉพาะกิจ</t>
  </si>
  <si>
    <t>รวมรายรับ</t>
  </si>
  <si>
    <t>วัฒนธรมและ</t>
  </si>
  <si>
    <t>งบแสดงผลการดำเนินงานจ่ายจากเงินรายรับ เงินสะสม gงินทุนสำรองเงินสะสมและเงินกู้</t>
  </si>
  <si>
    <t>(นายอัชฌา  แดงกนิษฐ)</t>
  </si>
  <si>
    <t>(นายบุญสิน  อ้นโตน)</t>
  </si>
  <si>
    <t>รองปลัดเทศบาล ปฏิบัติราชการแทน</t>
  </si>
  <si>
    <t>ปลัดเทศบาลเมืองหลังสวน</t>
  </si>
  <si>
    <t>นายกเทศมนตรีเมืองหลังสวน</t>
  </si>
  <si>
    <t xml:space="preserve">             (นางศิรินันท์  ศักดิ์แสง)</t>
  </si>
  <si>
    <t xml:space="preserve"> หัวหน้าฝ่ายพัฒนารายได้ รักษาราชการแทน</t>
  </si>
  <si>
    <t xml:space="preserve">      ผู้อำนวยการกองคลัง</t>
  </si>
  <si>
    <t>หมายเหตุ 8 รายจ่ายค้างจ่าย</t>
  </si>
  <si>
    <t>เฉพาะกิจ</t>
  </si>
  <si>
    <t>หมายเหตุ 9 รายจ่ายค้างจ่าย</t>
  </si>
  <si>
    <t>เงินอุดหนุนระบุ</t>
  </si>
  <si>
    <t>วัตถุประสงค์/</t>
  </si>
  <si>
    <t>ค่าเช่าบ้าน</t>
  </si>
  <si>
    <t>ค่าเช่าบ้านพนักงานครู</t>
  </si>
  <si>
    <t>เงินช่วยเหลือการศึกษาบุตร</t>
  </si>
  <si>
    <t>เงินช่วยเหลือการศึกษาบุตรพนักงานครู</t>
  </si>
  <si>
    <t>หมายเหตุ 10 เงินรับฝาก</t>
  </si>
  <si>
    <t xml:space="preserve">ปรับปรุงลูกหนี้ค่าภาษีป้าย </t>
  </si>
  <si>
    <t xml:space="preserve">ปรับปรุงลูกหนี้ค่าเช่า-แผง </t>
  </si>
  <si>
    <t>โครงการก่อสร้างท่อลอดเหลี่ยมถนนสายบางแทงแม่</t>
  </si>
  <si>
    <t>โครงการปรับปรุงท่อระบายน้ำแบบรางวี ถนนเขาเงิน ซอย 4</t>
  </si>
  <si>
    <t>และถนนวัดประสาทนิกร</t>
  </si>
  <si>
    <t>พนักพิงสูง รองรับช่วงลำคอและศีรษะ จำนวน 1 ตัว</t>
  </si>
  <si>
    <t>เครื่องพิมพ์ ฉลากยา จำนวน 1 เครื่อง</t>
  </si>
  <si>
    <t>4 จังหวะ กำลังแรงม้า 240 แรงม้า จำนวน 1 คัน</t>
  </si>
  <si>
    <t>โครงการติดตั้งและซ่อมแซมไฟโซล่าเซลล์ ถนนเขาเงิน จำนวน 16 จุด</t>
  </si>
  <si>
    <t>โครงการติดตั้งกล้องวงจรปิด โรงเรียนอุดมวิทยากร</t>
  </si>
  <si>
    <r>
      <t>รายรับ</t>
    </r>
    <r>
      <rPr>
        <b/>
        <u/>
        <sz val="11"/>
        <rFont val="TH SarabunPSK"/>
        <family val="2"/>
      </rPr>
      <t>สูงกว่า</t>
    </r>
    <r>
      <rPr>
        <b/>
        <sz val="11"/>
        <rFont val="TH SarabunPSK"/>
        <family val="2"/>
      </rPr>
      <t>หรือ (ต่ำกว่า) รายจ่าย</t>
    </r>
  </si>
  <si>
    <t xml:space="preserve">งบแสดงผลการดำเนินงานจ่ายจากเงินรายรับ </t>
  </si>
  <si>
    <t xml:space="preserve">          ผู้อำนวยการกองคลัง</t>
  </si>
  <si>
    <r>
      <t>รายรับ</t>
    </r>
    <r>
      <rPr>
        <b/>
        <u val="singleAccounting"/>
        <sz val="10"/>
        <rFont val="TH SarabunPSK"/>
        <family val="2"/>
      </rPr>
      <t>สูงกว่า</t>
    </r>
    <r>
      <rPr>
        <b/>
        <sz val="10"/>
        <rFont val="TH SarabunPSK"/>
        <family val="2"/>
      </rPr>
      <t xml:space="preserve">หรือ </t>
    </r>
    <r>
      <rPr>
        <sz val="10"/>
        <rFont val="TH SarabunPSK"/>
        <family val="2"/>
      </rPr>
      <t>(ต่ำกว่า</t>
    </r>
    <r>
      <rPr>
        <b/>
        <sz val="10"/>
        <rFont val="TH SarabunPSK"/>
        <family val="2"/>
      </rPr>
      <t>) รายจ่าย</t>
    </r>
  </si>
  <si>
    <t>งบแสดงผลการดำเนินงานจ่ายจากเงินรายรับ เงินสะสม เงินทุนสำรองเงินสะสมและเงินกู้</t>
  </si>
  <si>
    <t>เงินทุนสำรอง</t>
  </si>
  <si>
    <t>ปี 2560</t>
  </si>
  <si>
    <t>ลูกหนี้เงินสะสม</t>
  </si>
  <si>
    <t>เจ้าหนี้เงินสะสม</t>
  </si>
  <si>
    <t>รายจ่ายค้างจ่ายระหว่างรอดำเนินการ</t>
  </si>
  <si>
    <t>ภาษีมูลค่าเพิ่มตาม พรบ.กำหนดแผนฯ</t>
  </si>
  <si>
    <t>เงินอุดหนุนระบุวัตถุประสงค์-เงินบำเหน็จบำนาญพนักงานครู</t>
  </si>
  <si>
    <t>เงินอุดหนุนระบุวัตถุประสงค์-เงิน ช.ค.บ.</t>
  </si>
  <si>
    <t>เงินอุดหนุนระบุวัตถุประสงค์-เงินบำนาญปกติ (กบท.)</t>
  </si>
  <si>
    <t>เงินอุดหนุนระบุวัตถุประสงค์-เงินบำเหน็จบำนาญครู</t>
  </si>
  <si>
    <t>เงินช่วยค่าครองชีพผู้รับบำนาญ (ชคบ.) ปี 2556</t>
  </si>
  <si>
    <t>เงินบำเหน็จตกทอดให้แก่ทายาท ปี 2557</t>
  </si>
  <si>
    <t>2536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</si>
  <si>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</si>
  <si>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</si>
  <si>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</si>
  <si>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</si>
  <si>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</si>
  <si>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</si>
  <si>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</si>
  <si>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</si>
  <si>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</si>
  <si>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</si>
  <si>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</si>
  <si>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</si>
  <si>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</si>
  <si>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</si>
  <si>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</si>
  <si>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</si>
  <si>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</si>
  <si>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</si>
  <si>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</si>
  <si>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</si>
  <si>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</si>
  <si>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</si>
  <si>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</si>
  <si>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1</t>
  </si>
  <si>
    <t>3</t>
  </si>
  <si>
    <t>2</t>
  </si>
  <si>
    <t>6</t>
  </si>
  <si>
    <t>10</t>
  </si>
  <si>
    <t>8</t>
  </si>
  <si>
    <t>7</t>
  </si>
  <si>
    <t>5</t>
  </si>
  <si>
    <t>15</t>
  </si>
  <si>
    <t>13</t>
  </si>
  <si>
    <t>4</t>
  </si>
  <si>
    <t>9</t>
  </si>
  <si>
    <t>18</t>
  </si>
  <si>
    <t>22</t>
  </si>
  <si>
    <t>12</t>
  </si>
  <si>
    <t>19</t>
  </si>
  <si>
    <t>35</t>
  </si>
  <si>
    <t>121</t>
  </si>
  <si>
    <t>253</t>
  </si>
  <si>
    <t>503</t>
  </si>
  <si>
    <t>16</t>
  </si>
  <si>
    <t>108</t>
  </si>
  <si>
    <t>771</t>
  </si>
  <si>
    <t>160</t>
  </si>
  <si>
    <r>
      <rPr>
        <b/>
        <u/>
        <sz val="12"/>
        <color theme="1"/>
        <rFont val="TH SarabunPSK"/>
        <family val="2"/>
      </rPr>
      <t>หัก</t>
    </r>
    <r>
      <rPr>
        <sz val="12"/>
        <color theme="1"/>
        <rFont val="TH SarabunPSK"/>
        <family val="2"/>
      </rPr>
      <t xml:space="preserve"> 25% ของรายรับจริงสูงกว่ารายจ่ายจริง</t>
    </r>
  </si>
  <si>
    <t xml:space="preserve">     (เงินทุนสำรองเงินสะสม)</t>
  </si>
  <si>
    <t>ปรับปรุงเงินรับฝากเหลือจ่าย</t>
  </si>
  <si>
    <t>ปรับปรุงรายการจ่ายขาดเงินสะสมปีก่อน</t>
  </si>
  <si>
    <t>ปรับปรุงเงินรับฝากประกันสัญญาค่าเช่าแผงตลาดสด</t>
  </si>
  <si>
    <t>(10,816,711.00)</t>
  </si>
  <si>
    <t>(1,387,718.12)</t>
  </si>
  <si>
    <t>1. เงินฝาก ก.ส.ท.</t>
  </si>
  <si>
    <t>2. ลูกหนี้ค่าภาษี</t>
  </si>
  <si>
    <t>3. ลูกหนี้รายได้อื่น ๆ</t>
  </si>
  <si>
    <t>4. รายได้จากรัฐบาลค้างรับ</t>
  </si>
  <si>
    <t>5. สินทรัพย์ไม่หมุนเวียนอื่น</t>
  </si>
  <si>
    <t>6. เงินสะสมที่สามารถนำไปใช้ได้</t>
  </si>
  <si>
    <t>ค่าตอบแทนผู้ปฏิบัติราชการ</t>
  </si>
  <si>
    <t>อันเป็นประโยชน์แก่ อปท.</t>
  </si>
  <si>
    <t>โครงการก่อสร้างถนนคอนกรีตเสริมเหล็กถนนซอยบ้านหมอตา</t>
  </si>
  <si>
    <t xml:space="preserve">โครงการก่อสร้างถนนคอนกรีตเสริมเหล็ก ถนนประชาอุทิศ ซอย 1 </t>
  </si>
  <si>
    <t>โครงการก่อสร้างถนนคอนกรีตเสริมเหล็ก ถนนประชาอุทิศ ซอย 3</t>
  </si>
  <si>
    <t>โครงการก่อสร้างท่อระบายน้ำ ถนนประชาราษฎร์ ซอย 1</t>
  </si>
  <si>
    <t xml:space="preserve">โครงการก่อสร้างท่อระบายน้ำ ถนนหลังสวน ซอย 8 </t>
  </si>
  <si>
    <t>โครงการก่อสร้างถนนคอนกรีตเสริมเหล็กถนนหมู่บ้านประปา</t>
  </si>
  <si>
    <t>โครงการก่อสร้างท่อระบายน้ำ ถนนเขาเงิน ซอย 3</t>
  </si>
  <si>
    <t>โครงการก่อสร้างถนนคอนกรีตเสริมเหล็กพร้อมท่อระบายน้ำ ซอยเจริญยนต์</t>
  </si>
  <si>
    <t>โครงการก่อสร้างถนนคอนกรีตเสริมเหล็กพร้อมท่อระบายน้ำ ถนนข้างไทยเจริญ</t>
  </si>
  <si>
    <t>โครงการปรับปรุงผิวจราจรแอสฟัลท์ติกคอนกรีต ถนนหลังสวน</t>
  </si>
  <si>
    <t>โครงการปรับปรุงผิวจราจรแอสฟัลท์ติกคอนกรีต ถนนหลังสวน ซอย 3</t>
  </si>
  <si>
    <t>ค่าตอบแทนสำหรับเจ้าหน้าที่ปฏิบัติงานให้กับหน่วยบริการ</t>
  </si>
  <si>
    <t>เงินช่วยเหลือการศึกษาบุตรพนักงานเทศบาล</t>
  </si>
</sst>
</file>

<file path=xl/styles.xml><?xml version="1.0" encoding="utf-8"?>
<styleSheet xmlns="http://schemas.openxmlformats.org/spreadsheetml/2006/main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#,##0.00;\(#,##0.00\)"/>
    <numFmt numFmtId="188" formatCode="_-* #,##0_-;\-* #,##0_-;_-* &quot;-&quot;??_-;_-@_-"/>
  </numFmts>
  <fonts count="39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indexed="8"/>
      <name val="TH SarabunPSK"/>
      <family val="2"/>
    </font>
    <font>
      <b/>
      <u/>
      <sz val="16"/>
      <color theme="1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u/>
      <sz val="11"/>
      <name val="TH SarabunPSK"/>
      <family val="2"/>
    </font>
    <font>
      <sz val="12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1"/>
      <color rgb="FFFF0000"/>
      <name val="TH SarabunPSK"/>
      <family val="2"/>
    </font>
    <font>
      <sz val="11"/>
      <color rgb="FF0000FF"/>
      <name val="TH SarabunPSK"/>
      <family val="2"/>
    </font>
    <font>
      <sz val="11"/>
      <color rgb="FFFF0000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u/>
      <sz val="11"/>
      <color theme="1"/>
      <name val="TH SarabunPSK"/>
      <family val="2"/>
    </font>
    <font>
      <b/>
      <sz val="10"/>
      <color theme="1"/>
      <name val="TH SarabunPSK"/>
      <family val="2"/>
    </font>
    <font>
      <sz val="10"/>
      <color theme="1"/>
      <name val="TH SarabunPSK"/>
      <family val="2"/>
    </font>
    <font>
      <b/>
      <u/>
      <sz val="10"/>
      <color theme="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9"/>
      <color theme="1"/>
      <name val="TH SarabunPSK"/>
      <family val="2"/>
    </font>
    <font>
      <b/>
      <u val="singleAccounting"/>
      <sz val="10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u/>
      <sz val="12"/>
      <color theme="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3"/>
      <color theme="1"/>
      <name val="TH SarabunPSK"/>
      <family val="2"/>
    </font>
    <font>
      <b/>
      <sz val="12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3" fontId="3" fillId="0" borderId="0" xfId="1" applyFont="1"/>
    <xf numFmtId="43" fontId="2" fillId="0" borderId="0" xfId="1" applyFont="1"/>
    <xf numFmtId="43" fontId="3" fillId="0" borderId="1" xfId="1" applyFont="1" applyBorder="1"/>
    <xf numFmtId="43" fontId="3" fillId="0" borderId="2" xfId="1" applyFont="1" applyBorder="1"/>
    <xf numFmtId="43" fontId="3" fillId="0" borderId="3" xfId="1" applyFont="1" applyBorder="1"/>
    <xf numFmtId="43" fontId="2" fillId="0" borderId="5" xfId="1" applyFont="1" applyBorder="1"/>
    <xf numFmtId="0" fontId="2" fillId="0" borderId="13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/>
    <xf numFmtId="43" fontId="2" fillId="0" borderId="0" xfId="1" applyFont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Alignment="1"/>
    <xf numFmtId="0" fontId="7" fillId="0" borderId="0" xfId="0" applyFont="1" applyFill="1" applyAlignment="1">
      <alignment horizontal="center"/>
    </xf>
    <xf numFmtId="43" fontId="6" fillId="0" borderId="0" xfId="1" applyFont="1" applyFill="1" applyAlignment="1"/>
    <xf numFmtId="0" fontId="6" fillId="0" borderId="0" xfId="0" applyFont="1" applyFill="1"/>
    <xf numFmtId="0" fontId="7" fillId="0" borderId="0" xfId="0" applyFont="1" applyFill="1"/>
    <xf numFmtId="43" fontId="7" fillId="0" borderId="0" xfId="1" applyFont="1" applyFill="1"/>
    <xf numFmtId="43" fontId="6" fillId="0" borderId="0" xfId="1" applyFont="1" applyFill="1"/>
    <xf numFmtId="0" fontId="5" fillId="0" borderId="0" xfId="0" applyFont="1" applyBorder="1"/>
    <xf numFmtId="43" fontId="6" fillId="0" borderId="0" xfId="1" applyFont="1" applyBorder="1" applyAlignment="1">
      <alignment horizontal="center"/>
    </xf>
    <xf numFmtId="43" fontId="7" fillId="0" borderId="0" xfId="0" applyNumberFormat="1" applyFont="1" applyFill="1"/>
    <xf numFmtId="43" fontId="7" fillId="0" borderId="0" xfId="1" applyFont="1" applyFill="1" applyBorder="1"/>
    <xf numFmtId="43" fontId="7" fillId="0" borderId="2" xfId="1" applyFont="1" applyFill="1" applyBorder="1"/>
    <xf numFmtId="43" fontId="2" fillId="0" borderId="16" xfId="1" applyFont="1" applyBorder="1" applyAlignment="1"/>
    <xf numFmtId="43" fontId="3" fillId="0" borderId="12" xfId="1" applyFont="1" applyBorder="1" applyAlignment="1"/>
    <xf numFmtId="43" fontId="2" fillId="0" borderId="15" xfId="1" applyFont="1" applyBorder="1" applyAlignment="1">
      <alignment horizontal="right"/>
    </xf>
    <xf numFmtId="43" fontId="3" fillId="0" borderId="6" xfId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Border="1"/>
    <xf numFmtId="43" fontId="2" fillId="0" borderId="0" xfId="1" applyFont="1" applyBorder="1"/>
    <xf numFmtId="43" fontId="3" fillId="0" borderId="4" xfId="1" applyFont="1" applyBorder="1"/>
    <xf numFmtId="43" fontId="3" fillId="0" borderId="0" xfId="1" applyFont="1" applyBorder="1"/>
    <xf numFmtId="43" fontId="2" fillId="0" borderId="16" xfId="1" applyFont="1" applyBorder="1" applyAlignment="1">
      <alignment horizontal="right"/>
    </xf>
    <xf numFmtId="43" fontId="3" fillId="0" borderId="6" xfId="1" applyFont="1" applyBorder="1" applyAlignment="1"/>
    <xf numFmtId="0" fontId="3" fillId="0" borderId="0" xfId="0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 applyAlignment="1">
      <alignment horizontal="right"/>
    </xf>
    <xf numFmtId="0" fontId="7" fillId="0" borderId="0" xfId="0" applyFont="1" applyFill="1" applyAlignment="1">
      <alignment horizontal="center"/>
    </xf>
    <xf numFmtId="187" fontId="2" fillId="0" borderId="0" xfId="1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43" fontId="9" fillId="0" borderId="0" xfId="1" applyFont="1"/>
    <xf numFmtId="0" fontId="8" fillId="0" borderId="0" xfId="0" applyFont="1" applyAlignment="1">
      <alignment horizontal="left"/>
    </xf>
    <xf numFmtId="43" fontId="8" fillId="0" borderId="0" xfId="1" applyFont="1"/>
    <xf numFmtId="43" fontId="10" fillId="0" borderId="16" xfId="1" applyFont="1" applyFill="1" applyBorder="1"/>
    <xf numFmtId="0" fontId="10" fillId="0" borderId="16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3" fillId="0" borderId="0" xfId="0" applyFont="1" applyFill="1" applyAlignment="1"/>
    <xf numFmtId="0" fontId="12" fillId="0" borderId="0" xfId="0" applyFont="1" applyFill="1" applyAlignment="1">
      <alignment horizontal="center"/>
    </xf>
    <xf numFmtId="43" fontId="12" fillId="0" borderId="0" xfId="1" applyFont="1" applyFill="1" applyAlignment="1">
      <alignment horizontal="center"/>
    </xf>
    <xf numFmtId="43" fontId="13" fillId="0" borderId="0" xfId="1" applyFont="1" applyFill="1" applyAlignment="1"/>
    <xf numFmtId="43" fontId="12" fillId="0" borderId="15" xfId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2" fillId="0" borderId="0" xfId="0" applyFont="1" applyFill="1" applyAlignment="1"/>
    <xf numFmtId="43" fontId="12" fillId="0" borderId="16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43" fontId="13" fillId="0" borderId="15" xfId="1" applyFont="1" applyFill="1" applyBorder="1" applyAlignment="1">
      <alignment horizontal="center" vertical="center"/>
    </xf>
    <xf numFmtId="43" fontId="13" fillId="0" borderId="16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6" xfId="0" applyFont="1" applyFill="1" applyBorder="1" applyAlignment="1">
      <alignment horizontal="left" vertical="center"/>
    </xf>
    <xf numFmtId="43" fontId="12" fillId="0" borderId="6" xfId="1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3" fillId="0" borderId="16" xfId="1" applyFont="1" applyFill="1" applyBorder="1" applyAlignment="1">
      <alignment horizontal="right" vertical="center"/>
    </xf>
    <xf numFmtId="43" fontId="13" fillId="0" borderId="13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3" fontId="13" fillId="0" borderId="16" xfId="1" applyFont="1" applyFill="1" applyBorder="1" applyAlignment="1">
      <alignment horizontal="left" vertical="center"/>
    </xf>
    <xf numFmtId="43" fontId="13" fillId="0" borderId="13" xfId="1" applyFont="1" applyFill="1" applyBorder="1" applyAlignment="1">
      <alignment horizontal="right" vertical="center"/>
    </xf>
    <xf numFmtId="43" fontId="13" fillId="0" borderId="0" xfId="1" applyFont="1" applyFill="1" applyBorder="1" applyAlignment="1">
      <alignment horizontal="center" vertical="center"/>
    </xf>
    <xf numFmtId="43" fontId="13" fillId="0" borderId="0" xfId="1" applyFont="1" applyFill="1" applyAlignment="1">
      <alignment horizontal="center" vertical="center"/>
    </xf>
    <xf numFmtId="43" fontId="12" fillId="0" borderId="18" xfId="1" applyFont="1" applyFill="1" applyBorder="1" applyAlignment="1">
      <alignment horizontal="right" vertical="center"/>
    </xf>
    <xf numFmtId="43" fontId="12" fillId="0" borderId="19" xfId="1" applyFont="1" applyFill="1" applyBorder="1" applyAlignment="1">
      <alignment horizontal="center" vertical="center"/>
    </xf>
    <xf numFmtId="43" fontId="12" fillId="0" borderId="0" xfId="1" applyFont="1" applyFill="1" applyBorder="1" applyAlignment="1">
      <alignment horizontal="left" vertical="center"/>
    </xf>
    <xf numFmtId="187" fontId="12" fillId="0" borderId="20" xfId="1" applyNumberFormat="1" applyFont="1" applyFill="1" applyBorder="1" applyAlignment="1">
      <alignment horizontal="right" vertical="center"/>
    </xf>
    <xf numFmtId="0" fontId="15" fillId="0" borderId="0" xfId="0" applyFont="1"/>
    <xf numFmtId="43" fontId="3" fillId="0" borderId="0" xfId="0" applyNumberFormat="1" applyFont="1"/>
    <xf numFmtId="43" fontId="2" fillId="0" borderId="0" xfId="0" applyNumberFormat="1" applyFont="1"/>
    <xf numFmtId="43" fontId="16" fillId="0" borderId="0" xfId="0" applyNumberFormat="1" applyFont="1" applyAlignment="1">
      <alignment horizontal="center"/>
    </xf>
    <xf numFmtId="43" fontId="3" fillId="0" borderId="0" xfId="0" applyNumberFormat="1" applyFont="1" applyAlignment="1">
      <alignment vertical="center"/>
    </xf>
    <xf numFmtId="43" fontId="6" fillId="0" borderId="0" xfId="1" applyFont="1"/>
    <xf numFmtId="43" fontId="6" fillId="0" borderId="5" xfId="1" applyFont="1" applyBorder="1"/>
    <xf numFmtId="0" fontId="16" fillId="0" borderId="0" xfId="0" applyFont="1"/>
    <xf numFmtId="43" fontId="10" fillId="0" borderId="14" xfId="1" applyFont="1" applyFill="1" applyBorder="1"/>
    <xf numFmtId="43" fontId="10" fillId="0" borderId="16" xfId="1" applyFont="1" applyFill="1" applyBorder="1" applyAlignment="1">
      <alignment horizontal="left"/>
    </xf>
    <xf numFmtId="43" fontId="6" fillId="0" borderId="0" xfId="1" applyFont="1" applyFill="1" applyBorder="1"/>
    <xf numFmtId="0" fontId="6" fillId="0" borderId="0" xfId="0" applyFont="1" applyFill="1" applyAlignment="1">
      <alignment horizontal="left"/>
    </xf>
    <xf numFmtId="43" fontId="12" fillId="0" borderId="13" xfId="1" applyFont="1" applyFill="1" applyBorder="1" applyAlignment="1">
      <alignment horizontal="right" vertical="center"/>
    </xf>
    <xf numFmtId="43" fontId="12" fillId="0" borderId="13" xfId="1" applyFont="1" applyFill="1" applyBorder="1" applyAlignment="1">
      <alignment horizontal="left" vertical="center"/>
    </xf>
    <xf numFmtId="43" fontId="12" fillId="0" borderId="16" xfId="1" applyFont="1" applyFill="1" applyBorder="1" applyAlignment="1">
      <alignment horizontal="right" vertical="center"/>
    </xf>
    <xf numFmtId="43" fontId="12" fillId="0" borderId="16" xfId="1" applyFont="1" applyFill="1" applyBorder="1" applyAlignment="1">
      <alignment horizontal="left" vertical="center"/>
    </xf>
    <xf numFmtId="43" fontId="3" fillId="0" borderId="0" xfId="0" applyNumberFormat="1" applyFont="1" applyAlignment="1">
      <alignment horizontal="center"/>
    </xf>
    <xf numFmtId="43" fontId="3" fillId="0" borderId="0" xfId="0" applyNumberFormat="1" applyFont="1" applyBorder="1"/>
    <xf numFmtId="0" fontId="16" fillId="0" borderId="0" xfId="0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43" fontId="3" fillId="0" borderId="17" xfId="1" applyFont="1" applyBorder="1" applyAlignment="1">
      <alignment horizontal="center"/>
    </xf>
    <xf numFmtId="43" fontId="2" fillId="0" borderId="0" xfId="1" applyNumberFormat="1" applyFont="1"/>
    <xf numFmtId="43" fontId="10" fillId="0" borderId="17" xfId="1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43" fontId="12" fillId="0" borderId="15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7" fillId="0" borderId="16" xfId="1" applyFont="1" applyFill="1" applyBorder="1" applyAlignment="1">
      <alignment horizontal="center" vertical="center"/>
    </xf>
    <xf numFmtId="43" fontId="6" fillId="0" borderId="0" xfId="1" applyNumberFormat="1" applyFont="1"/>
    <xf numFmtId="43" fontId="18" fillId="0" borderId="16" xfId="1" applyFont="1" applyFill="1" applyBorder="1" applyAlignment="1">
      <alignment horizontal="center" vertical="center"/>
    </xf>
    <xf numFmtId="0" fontId="20" fillId="0" borderId="0" xfId="0" applyFont="1"/>
    <xf numFmtId="0" fontId="20" fillId="0" borderId="16" xfId="0" applyFont="1" applyBorder="1"/>
    <xf numFmtId="43" fontId="20" fillId="0" borderId="0" xfId="0" applyNumberFormat="1" applyFont="1" applyAlignment="1">
      <alignment horizontal="center"/>
    </xf>
    <xf numFmtId="43" fontId="20" fillId="0" borderId="15" xfId="0" applyNumberFormat="1" applyFont="1" applyBorder="1" applyAlignment="1">
      <alignment horizontal="center"/>
    </xf>
    <xf numFmtId="43" fontId="20" fillId="0" borderId="16" xfId="0" applyNumberFormat="1" applyFont="1" applyBorder="1" applyAlignment="1">
      <alignment horizontal="center"/>
    </xf>
    <xf numFmtId="43" fontId="0" fillId="0" borderId="0" xfId="0" applyNumberFormat="1" applyAlignment="1">
      <alignment horizontal="center"/>
    </xf>
    <xf numFmtId="0" fontId="22" fillId="0" borderId="15" xfId="0" applyFont="1" applyBorder="1"/>
    <xf numFmtId="43" fontId="20" fillId="0" borderId="18" xfId="0" applyNumberFormat="1" applyFont="1" applyBorder="1" applyAlignment="1">
      <alignment horizontal="center"/>
    </xf>
    <xf numFmtId="43" fontId="19" fillId="0" borderId="16" xfId="0" applyNumberFormat="1" applyFont="1" applyBorder="1" applyAlignment="1">
      <alignment horizontal="center"/>
    </xf>
    <xf numFmtId="0" fontId="21" fillId="0" borderId="0" xfId="0" applyFont="1"/>
    <xf numFmtId="0" fontId="21" fillId="0" borderId="15" xfId="0" applyFont="1" applyBorder="1"/>
    <xf numFmtId="43" fontId="21" fillId="0" borderId="15" xfId="0" applyNumberFormat="1" applyFont="1" applyBorder="1" applyAlignment="1">
      <alignment horizontal="center"/>
    </xf>
    <xf numFmtId="43" fontId="21" fillId="0" borderId="16" xfId="0" applyNumberFormat="1" applyFont="1" applyBorder="1" applyAlignment="1">
      <alignment horizontal="center"/>
    </xf>
    <xf numFmtId="0" fontId="21" fillId="0" borderId="17" xfId="0" applyFont="1" applyBorder="1"/>
    <xf numFmtId="43" fontId="21" fillId="0" borderId="17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43" fontId="21" fillId="0" borderId="18" xfId="0" applyNumberFormat="1" applyFont="1" applyBorder="1" applyAlignment="1">
      <alignment horizontal="center"/>
    </xf>
    <xf numFmtId="43" fontId="21" fillId="0" borderId="22" xfId="0" applyNumberFormat="1" applyFont="1" applyBorder="1" applyAlignment="1">
      <alignment horizontal="center"/>
    </xf>
    <xf numFmtId="43" fontId="21" fillId="0" borderId="8" xfId="0" applyNumberFormat="1" applyFont="1" applyBorder="1" applyAlignment="1">
      <alignment horizontal="center"/>
    </xf>
    <xf numFmtId="43" fontId="21" fillId="0" borderId="14" xfId="0" applyNumberFormat="1" applyFont="1" applyBorder="1" applyAlignment="1">
      <alignment horizontal="center"/>
    </xf>
    <xf numFmtId="43" fontId="21" fillId="0" borderId="10" xfId="0" applyNumberFormat="1" applyFont="1" applyBorder="1" applyAlignment="1">
      <alignment horizontal="center"/>
    </xf>
    <xf numFmtId="0" fontId="22" fillId="0" borderId="16" xfId="0" applyFont="1" applyBorder="1"/>
    <xf numFmtId="0" fontId="21" fillId="0" borderId="16" xfId="0" applyFont="1" applyBorder="1" applyAlignment="1">
      <alignment horizontal="center"/>
    </xf>
    <xf numFmtId="43" fontId="23" fillId="0" borderId="18" xfId="0" applyNumberFormat="1" applyFont="1" applyBorder="1" applyAlignment="1">
      <alignment horizontal="center"/>
    </xf>
    <xf numFmtId="43" fontId="24" fillId="0" borderId="18" xfId="0" applyNumberFormat="1" applyFont="1" applyBorder="1" applyAlignment="1">
      <alignment horizontal="center"/>
    </xf>
    <xf numFmtId="43" fontId="24" fillId="0" borderId="16" xfId="0" applyNumberFormat="1" applyFont="1" applyBorder="1" applyAlignment="1">
      <alignment horizontal="center"/>
    </xf>
    <xf numFmtId="43" fontId="23" fillId="0" borderId="22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4" fillId="0" borderId="0" xfId="0" applyFont="1"/>
    <xf numFmtId="43" fontId="24" fillId="0" borderId="0" xfId="0" applyNumberFormat="1" applyFont="1" applyAlignment="1">
      <alignment horizontal="center"/>
    </xf>
    <xf numFmtId="0" fontId="23" fillId="0" borderId="15" xfId="0" applyFont="1" applyBorder="1"/>
    <xf numFmtId="43" fontId="23" fillId="0" borderId="15" xfId="0" applyNumberFormat="1" applyFont="1" applyBorder="1" applyAlignment="1">
      <alignment horizontal="center"/>
    </xf>
    <xf numFmtId="0" fontId="23" fillId="0" borderId="0" xfId="0" applyFont="1"/>
    <xf numFmtId="43" fontId="23" fillId="0" borderId="16" xfId="0" applyNumberFormat="1" applyFont="1" applyBorder="1" applyAlignment="1">
      <alignment horizontal="center"/>
    </xf>
    <xf numFmtId="0" fontId="23" fillId="0" borderId="17" xfId="0" applyFont="1" applyBorder="1"/>
    <xf numFmtId="43" fontId="23" fillId="0" borderId="17" xfId="0" applyNumberFormat="1" applyFont="1" applyBorder="1" applyAlignment="1">
      <alignment horizontal="center"/>
    </xf>
    <xf numFmtId="0" fontId="25" fillId="0" borderId="15" xfId="0" applyFont="1" applyBorder="1"/>
    <xf numFmtId="43" fontId="24" fillId="0" borderId="15" xfId="0" applyNumberFormat="1" applyFont="1" applyBorder="1" applyAlignment="1">
      <alignment horizontal="center"/>
    </xf>
    <xf numFmtId="0" fontId="24" fillId="0" borderId="16" xfId="0" applyFont="1" applyBorder="1"/>
    <xf numFmtId="43" fontId="26" fillId="0" borderId="16" xfId="1" applyFont="1" applyFill="1" applyBorder="1" applyAlignment="1">
      <alignment horizontal="left" vertical="center"/>
    </xf>
    <xf numFmtId="43" fontId="26" fillId="0" borderId="13" xfId="1" applyFont="1" applyFill="1" applyBorder="1" applyAlignment="1">
      <alignment horizontal="right" vertical="center"/>
    </xf>
    <xf numFmtId="43" fontId="27" fillId="0" borderId="0" xfId="1" applyFont="1" applyFill="1" applyBorder="1" applyAlignment="1">
      <alignment horizontal="left" vertical="center"/>
    </xf>
    <xf numFmtId="43" fontId="12" fillId="0" borderId="16" xfId="1" applyFont="1" applyFill="1" applyBorder="1" applyAlignment="1">
      <alignment horizontal="center" vertical="center"/>
    </xf>
    <xf numFmtId="43" fontId="28" fillId="0" borderId="0" xfId="1" applyNumberFormat="1" applyFont="1"/>
    <xf numFmtId="43" fontId="29" fillId="0" borderId="0" xfId="1" applyNumberFormat="1" applyFont="1"/>
    <xf numFmtId="43" fontId="28" fillId="0" borderId="16" xfId="1" applyNumberFormat="1" applyFont="1" applyFill="1" applyBorder="1"/>
    <xf numFmtId="43" fontId="28" fillId="0" borderId="14" xfId="1" applyNumberFormat="1" applyFont="1" applyFill="1" applyBorder="1"/>
    <xf numFmtId="43" fontId="29" fillId="0" borderId="12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 vertical="center"/>
    </xf>
    <xf numFmtId="43" fontId="26" fillId="0" borderId="16" xfId="0" applyNumberFormat="1" applyFont="1" applyBorder="1" applyAlignment="1">
      <alignment horizontal="center"/>
    </xf>
    <xf numFmtId="43" fontId="30" fillId="0" borderId="15" xfId="0" applyNumberFormat="1" applyFont="1" applyBorder="1" applyAlignment="1">
      <alignment horizontal="center"/>
    </xf>
    <xf numFmtId="43" fontId="30" fillId="0" borderId="16" xfId="0" applyNumberFormat="1" applyFont="1" applyBorder="1" applyAlignment="1">
      <alignment horizontal="center"/>
    </xf>
    <xf numFmtId="43" fontId="30" fillId="0" borderId="17" xfId="0" applyNumberFormat="1" applyFont="1" applyBorder="1" applyAlignment="1">
      <alignment horizontal="center"/>
    </xf>
    <xf numFmtId="43" fontId="23" fillId="0" borderId="8" xfId="0" applyNumberFormat="1" applyFont="1" applyBorder="1" applyAlignment="1">
      <alignment horizontal="center"/>
    </xf>
    <xf numFmtId="43" fontId="23" fillId="0" borderId="14" xfId="0" applyNumberFormat="1" applyFont="1" applyBorder="1" applyAlignment="1">
      <alignment horizontal="center"/>
    </xf>
    <xf numFmtId="43" fontId="23" fillId="0" borderId="10" xfId="0" applyNumberFormat="1" applyFont="1" applyBorder="1" applyAlignment="1">
      <alignment horizontal="center"/>
    </xf>
    <xf numFmtId="0" fontId="25" fillId="0" borderId="16" xfId="0" applyFont="1" applyBorder="1"/>
    <xf numFmtId="0" fontId="23" fillId="0" borderId="16" xfId="0" applyFont="1" applyBorder="1" applyAlignment="1">
      <alignment horizontal="center"/>
    </xf>
    <xf numFmtId="43" fontId="13" fillId="0" borderId="0" xfId="1" applyFont="1" applyFill="1" applyAlignment="1">
      <alignment horizontal="center"/>
    </xf>
    <xf numFmtId="43" fontId="2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1" xfId="0" applyNumberFormat="1" applyFont="1" applyBorder="1"/>
    <xf numFmtId="43" fontId="16" fillId="0" borderId="0" xfId="1" applyFont="1" applyBorder="1"/>
    <xf numFmtId="43" fontId="3" fillId="0" borderId="2" xfId="0" applyNumberFormat="1" applyFont="1" applyBorder="1"/>
    <xf numFmtId="43" fontId="3" fillId="0" borderId="3" xfId="0" applyNumberFormat="1" applyFont="1" applyBorder="1"/>
    <xf numFmtId="43" fontId="2" fillId="0" borderId="15" xfId="0" applyNumberFormat="1" applyFont="1" applyBorder="1"/>
    <xf numFmtId="43" fontId="2" fillId="0" borderId="16" xfId="0" applyNumberFormat="1" applyFont="1" applyBorder="1"/>
    <xf numFmtId="43" fontId="3" fillId="0" borderId="17" xfId="0" applyNumberFormat="1" applyFont="1" applyBorder="1"/>
    <xf numFmtId="43" fontId="3" fillId="0" borderId="6" xfId="0" applyNumberFormat="1" applyFont="1" applyBorder="1"/>
    <xf numFmtId="49" fontId="3" fillId="0" borderId="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7" xfId="1" applyNumberFormat="1" applyFont="1" applyBorder="1" applyAlignment="1">
      <alignment horizontal="center"/>
    </xf>
    <xf numFmtId="43" fontId="3" fillId="0" borderId="17" xfId="1" applyNumberFormat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3" fillId="0" borderId="16" xfId="1" applyFont="1" applyBorder="1" applyAlignment="1">
      <alignment horizontal="right"/>
    </xf>
    <xf numFmtId="43" fontId="3" fillId="0" borderId="14" xfId="1" applyFont="1" applyBorder="1" applyAlignment="1"/>
    <xf numFmtId="43" fontId="3" fillId="0" borderId="16" xfId="1" applyFont="1" applyBorder="1" applyAlignment="1"/>
    <xf numFmtId="43" fontId="7" fillId="0" borderId="1" xfId="1" applyFont="1" applyBorder="1"/>
    <xf numFmtId="43" fontId="11" fillId="0" borderId="0" xfId="1" applyFont="1" applyAlignment="1">
      <alignment horizontal="center"/>
    </xf>
    <xf numFmtId="43" fontId="11" fillId="0" borderId="0" xfId="0" applyNumberFormat="1" applyFont="1" applyAlignment="1">
      <alignment horizontal="center"/>
    </xf>
    <xf numFmtId="43" fontId="32" fillId="0" borderId="0" xfId="0" applyNumberFormat="1" applyFont="1"/>
    <xf numFmtId="0" fontId="32" fillId="0" borderId="0" xfId="0" applyFont="1"/>
    <xf numFmtId="0" fontId="15" fillId="0" borderId="0" xfId="0" applyFont="1" applyAlignment="1">
      <alignment horizontal="left"/>
    </xf>
    <xf numFmtId="43" fontId="15" fillId="0" borderId="0" xfId="1" applyFont="1" applyAlignment="1">
      <alignment horizontal="left"/>
    </xf>
    <xf numFmtId="187" fontId="15" fillId="0" borderId="0" xfId="1" applyNumberFormat="1" applyFont="1" applyAlignment="1">
      <alignment horizontal="right"/>
    </xf>
    <xf numFmtId="43" fontId="15" fillId="0" borderId="0" xfId="1" applyFont="1"/>
    <xf numFmtId="43" fontId="15" fillId="0" borderId="0" xfId="0" applyNumberFormat="1" applyFont="1"/>
    <xf numFmtId="0" fontId="32" fillId="0" borderId="0" xfId="0" applyFont="1" applyAlignment="1">
      <alignment horizontal="left"/>
    </xf>
    <xf numFmtId="43" fontId="32" fillId="0" borderId="0" xfId="1" applyFont="1" applyAlignment="1">
      <alignment horizontal="left"/>
    </xf>
    <xf numFmtId="187" fontId="32" fillId="0" borderId="0" xfId="1" applyNumberFormat="1" applyFont="1" applyAlignment="1">
      <alignment horizontal="right"/>
    </xf>
    <xf numFmtId="43" fontId="32" fillId="0" borderId="0" xfId="1" applyFont="1"/>
    <xf numFmtId="0" fontId="32" fillId="0" borderId="7" xfId="0" applyFont="1" applyBorder="1"/>
    <xf numFmtId="0" fontId="15" fillId="0" borderId="4" xfId="0" applyFont="1" applyBorder="1"/>
    <xf numFmtId="0" fontId="15" fillId="0" borderId="4" xfId="0" applyFont="1" applyBorder="1" applyAlignment="1">
      <alignment horizontal="left"/>
    </xf>
    <xf numFmtId="0" fontId="15" fillId="0" borderId="13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187" fontId="15" fillId="0" borderId="0" xfId="1" applyNumberFormat="1" applyFont="1" applyBorder="1" applyAlignment="1">
      <alignment horizontal="right"/>
    </xf>
    <xf numFmtId="43" fontId="15" fillId="0" borderId="14" xfId="1" applyFont="1" applyBorder="1"/>
    <xf numFmtId="0" fontId="33" fillId="0" borderId="13" xfId="0" applyFont="1" applyBorder="1"/>
    <xf numFmtId="0" fontId="34" fillId="0" borderId="13" xfId="0" applyFont="1" applyBorder="1"/>
    <xf numFmtId="187" fontId="15" fillId="0" borderId="5" xfId="1" applyNumberFormat="1" applyFont="1" applyBorder="1" applyAlignment="1">
      <alignment horizontal="right"/>
    </xf>
    <xf numFmtId="187" fontId="15" fillId="0" borderId="14" xfId="1" applyNumberFormat="1" applyFont="1" applyBorder="1"/>
    <xf numFmtId="0" fontId="32" fillId="0" borderId="13" xfId="0" applyFont="1" applyBorder="1"/>
    <xf numFmtId="43" fontId="32" fillId="0" borderId="21" xfId="1" applyFont="1" applyBorder="1"/>
    <xf numFmtId="0" fontId="15" fillId="0" borderId="9" xfId="0" applyFont="1" applyBorder="1"/>
    <xf numFmtId="0" fontId="15" fillId="0" borderId="5" xfId="0" applyFont="1" applyBorder="1"/>
    <xf numFmtId="0" fontId="15" fillId="0" borderId="5" xfId="0" applyFont="1" applyBorder="1" applyAlignment="1">
      <alignment horizontal="left"/>
    </xf>
    <xf numFmtId="43" fontId="15" fillId="0" borderId="10" xfId="1" applyFont="1" applyBorder="1"/>
    <xf numFmtId="0" fontId="15" fillId="0" borderId="0" xfId="0" applyNumberFormat="1" applyFont="1" applyAlignment="1">
      <alignment horizontal="left"/>
    </xf>
    <xf numFmtId="187" fontId="32" fillId="0" borderId="2" xfId="1" applyNumberFormat="1" applyFont="1" applyBorder="1" applyAlignment="1">
      <alignment horizontal="right"/>
    </xf>
    <xf numFmtId="0" fontId="35" fillId="0" borderId="0" xfId="0" applyFont="1"/>
    <xf numFmtId="0" fontId="35" fillId="0" borderId="0" xfId="0" applyFont="1" applyAlignment="1">
      <alignment horizontal="left"/>
    </xf>
    <xf numFmtId="43" fontId="35" fillId="0" borderId="0" xfId="1" applyFont="1" applyAlignment="1">
      <alignment horizontal="left"/>
    </xf>
    <xf numFmtId="187" fontId="35" fillId="0" borderId="0" xfId="1" applyNumberFormat="1" applyFont="1" applyAlignment="1">
      <alignment horizontal="right"/>
    </xf>
    <xf numFmtId="43" fontId="35" fillId="0" borderId="0" xfId="1" applyFont="1"/>
    <xf numFmtId="43" fontId="35" fillId="0" borderId="0" xfId="0" applyNumberFormat="1" applyFont="1"/>
    <xf numFmtId="0" fontId="33" fillId="0" borderId="0" xfId="0" applyFont="1"/>
    <xf numFmtId="0" fontId="20" fillId="0" borderId="0" xfId="0" applyFont="1" applyAlignment="1">
      <alignment horizontal="left"/>
    </xf>
    <xf numFmtId="43" fontId="20" fillId="0" borderId="0" xfId="1" applyFont="1" applyAlignment="1">
      <alignment horizontal="left"/>
    </xf>
    <xf numFmtId="187" fontId="20" fillId="0" borderId="0" xfId="1" applyNumberFormat="1" applyFont="1" applyAlignment="1">
      <alignment horizontal="right"/>
    </xf>
    <xf numFmtId="43" fontId="20" fillId="0" borderId="0" xfId="1" applyFont="1"/>
    <xf numFmtId="43" fontId="20" fillId="0" borderId="0" xfId="0" applyNumberFormat="1" applyFont="1"/>
    <xf numFmtId="43" fontId="15" fillId="0" borderId="7" xfId="1" applyFont="1" applyBorder="1" applyAlignment="1">
      <alignment horizontal="left"/>
    </xf>
    <xf numFmtId="43" fontId="32" fillId="0" borderId="14" xfId="1" applyFont="1" applyBorder="1"/>
    <xf numFmtId="43" fontId="15" fillId="0" borderId="7" xfId="0" applyNumberFormat="1" applyFont="1" applyBorder="1"/>
    <xf numFmtId="43" fontId="15" fillId="0" borderId="4" xfId="0" applyNumberFormat="1" applyFont="1" applyBorder="1"/>
    <xf numFmtId="43" fontId="32" fillId="0" borderId="8" xfId="0" applyNumberFormat="1" applyFont="1" applyBorder="1"/>
    <xf numFmtId="43" fontId="15" fillId="0" borderId="13" xfId="1" applyFont="1" applyBorder="1" applyAlignment="1">
      <alignment horizontal="left"/>
    </xf>
    <xf numFmtId="43" fontId="15" fillId="0" borderId="13" xfId="0" applyNumberFormat="1" applyFont="1" applyBorder="1"/>
    <xf numFmtId="43" fontId="15" fillId="0" borderId="0" xfId="0" applyNumberFormat="1" applyFont="1" applyBorder="1"/>
    <xf numFmtId="43" fontId="15" fillId="0" borderId="14" xfId="0" applyNumberFormat="1" applyFont="1" applyBorder="1"/>
    <xf numFmtId="43" fontId="15" fillId="0" borderId="9" xfId="1" applyFont="1" applyBorder="1" applyAlignment="1">
      <alignment horizontal="left"/>
    </xf>
    <xf numFmtId="43" fontId="15" fillId="0" borderId="9" xfId="0" applyNumberFormat="1" applyFont="1" applyBorder="1"/>
    <xf numFmtId="43" fontId="15" fillId="0" borderId="0" xfId="1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/>
    </xf>
    <xf numFmtId="43" fontId="15" fillId="0" borderId="14" xfId="0" applyNumberFormat="1" applyFont="1" applyBorder="1" applyAlignment="1">
      <alignment horizontal="right"/>
    </xf>
    <xf numFmtId="43" fontId="32" fillId="0" borderId="21" xfId="0" applyNumberFormat="1" applyFont="1" applyBorder="1"/>
    <xf numFmtId="43" fontId="15" fillId="0" borderId="5" xfId="0" applyNumberFormat="1" applyFont="1" applyBorder="1"/>
    <xf numFmtId="43" fontId="15" fillId="0" borderId="10" xfId="0" applyNumberFormat="1" applyFont="1" applyBorder="1"/>
    <xf numFmtId="43" fontId="15" fillId="0" borderId="0" xfId="1" applyNumberFormat="1" applyFont="1" applyAlignment="1">
      <alignment horizontal="right"/>
    </xf>
    <xf numFmtId="43" fontId="32" fillId="0" borderId="2" xfId="0" applyNumberFormat="1" applyFont="1" applyBorder="1"/>
    <xf numFmtId="43" fontId="2" fillId="0" borderId="5" xfId="0" applyNumberFormat="1" applyFont="1" applyBorder="1"/>
    <xf numFmtId="43" fontId="36" fillId="0" borderId="16" xfId="1" applyFont="1" applyFill="1" applyBorder="1" applyAlignment="1">
      <alignment horizontal="left"/>
    </xf>
    <xf numFmtId="43" fontId="36" fillId="0" borderId="16" xfId="1" applyFont="1" applyFill="1" applyBorder="1"/>
    <xf numFmtId="188" fontId="36" fillId="0" borderId="16" xfId="1" applyNumberFormat="1" applyFont="1" applyFill="1" applyBorder="1" applyAlignment="1">
      <alignment horizontal="left"/>
    </xf>
    <xf numFmtId="43" fontId="36" fillId="0" borderId="16" xfId="1" applyFont="1" applyFill="1" applyBorder="1" applyAlignment="1">
      <alignment horizontal="center"/>
    </xf>
    <xf numFmtId="43" fontId="36" fillId="0" borderId="16" xfId="1" applyNumberFormat="1" applyFont="1" applyFill="1" applyBorder="1" applyAlignment="1">
      <alignment horizontal="left"/>
    </xf>
    <xf numFmtId="43" fontId="36" fillId="0" borderId="16" xfId="1" applyNumberFormat="1" applyFont="1" applyFill="1" applyBorder="1"/>
    <xf numFmtId="0" fontId="37" fillId="0" borderId="0" xfId="0" applyFont="1"/>
    <xf numFmtId="43" fontId="37" fillId="0" borderId="0" xfId="1" applyNumberFormat="1" applyFont="1"/>
    <xf numFmtId="43" fontId="15" fillId="0" borderId="0" xfId="1" applyNumberFormat="1" applyFont="1"/>
    <xf numFmtId="43" fontId="32" fillId="0" borderId="0" xfId="1" applyNumberFormat="1" applyFont="1"/>
    <xf numFmtId="43" fontId="38" fillId="0" borderId="7" xfId="1" applyNumberFormat="1" applyFont="1" applyFill="1" applyBorder="1" applyAlignment="1">
      <alignment horizontal="center" vertical="center"/>
    </xf>
    <xf numFmtId="43" fontId="38" fillId="0" borderId="9" xfId="1" applyNumberFormat="1" applyFont="1" applyFill="1" applyBorder="1" applyAlignment="1">
      <alignment horizontal="center" vertical="center"/>
    </xf>
    <xf numFmtId="0" fontId="36" fillId="0" borderId="0" xfId="0" applyFont="1"/>
    <xf numFmtId="43" fontId="35" fillId="0" borderId="6" xfId="1" applyNumberFormat="1" applyFont="1" applyFill="1" applyBorder="1"/>
    <xf numFmtId="43" fontId="35" fillId="0" borderId="6" xfId="1" applyNumberFormat="1" applyFont="1" applyFill="1" applyBorder="1" applyAlignment="1">
      <alignment horizontal="right"/>
    </xf>
    <xf numFmtId="43" fontId="36" fillId="0" borderId="0" xfId="1" applyNumberFormat="1" applyFont="1"/>
    <xf numFmtId="44" fontId="36" fillId="0" borderId="0" xfId="0" applyNumberFormat="1" applyFont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3" fontId="4" fillId="0" borderId="15" xfId="1" applyFont="1" applyFill="1" applyBorder="1" applyAlignment="1">
      <alignment horizontal="center" vertical="center"/>
    </xf>
    <xf numFmtId="43" fontId="4" fillId="0" borderId="17" xfId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3" fontId="4" fillId="0" borderId="6" xfId="1" applyFont="1" applyFill="1" applyBorder="1" applyAlignment="1">
      <alignment horizontal="center" vertical="center"/>
    </xf>
    <xf numFmtId="43" fontId="29" fillId="0" borderId="15" xfId="1" applyNumberFormat="1" applyFont="1" applyFill="1" applyBorder="1" applyAlignment="1">
      <alignment horizontal="center" vertical="center"/>
    </xf>
    <xf numFmtId="43" fontId="29" fillId="0" borderId="17" xfId="1" applyNumberFormat="1" applyFont="1" applyFill="1" applyBorder="1" applyAlignment="1">
      <alignment horizontal="center" vertical="center"/>
    </xf>
    <xf numFmtId="49" fontId="32" fillId="0" borderId="11" xfId="1" applyNumberFormat="1" applyFont="1" applyBorder="1" applyAlignment="1">
      <alignment horizontal="center"/>
    </xf>
    <xf numFmtId="49" fontId="32" fillId="0" borderId="3" xfId="1" applyNumberFormat="1" applyFont="1" applyBorder="1" applyAlignment="1">
      <alignment horizontal="center"/>
    </xf>
    <xf numFmtId="49" fontId="32" fillId="0" borderId="12" xfId="1" applyNumberFormat="1" applyFont="1" applyBorder="1" applyAlignment="1">
      <alignment horizontal="center"/>
    </xf>
    <xf numFmtId="43" fontId="32" fillId="0" borderId="11" xfId="0" applyNumberFormat="1" applyFont="1" applyBorder="1" applyAlignment="1">
      <alignment horizontal="center"/>
    </xf>
    <xf numFmtId="43" fontId="32" fillId="0" borderId="3" xfId="0" applyNumberFormat="1" applyFont="1" applyBorder="1" applyAlignment="1">
      <alignment horizontal="center"/>
    </xf>
    <xf numFmtId="43" fontId="32" fillId="0" borderId="12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43" fontId="38" fillId="0" borderId="7" xfId="1" applyNumberFormat="1" applyFont="1" applyFill="1" applyBorder="1" applyAlignment="1">
      <alignment horizontal="center" vertical="center"/>
    </xf>
    <xf numFmtId="43" fontId="38" fillId="0" borderId="9" xfId="1" applyNumberFormat="1" applyFont="1" applyFill="1" applyBorder="1" applyAlignment="1">
      <alignment horizontal="center" vertical="center"/>
    </xf>
    <xf numFmtId="43" fontId="38" fillId="0" borderId="15" xfId="1" applyNumberFormat="1" applyFont="1" applyFill="1" applyBorder="1" applyAlignment="1">
      <alignment horizontal="center" vertical="center"/>
    </xf>
    <xf numFmtId="43" fontId="38" fillId="0" borderId="17" xfId="1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43" fontId="38" fillId="0" borderId="15" xfId="1" applyFont="1" applyFill="1" applyBorder="1" applyAlignment="1">
      <alignment horizontal="center" vertical="center"/>
    </xf>
    <xf numFmtId="43" fontId="38" fillId="0" borderId="17" xfId="1" applyFont="1" applyFill="1" applyBorder="1" applyAlignment="1">
      <alignment horizontal="center" vertical="center"/>
    </xf>
    <xf numFmtId="43" fontId="38" fillId="0" borderId="6" xfId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3" fillId="0" borderId="0" xfId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434340</xdr:colOff>
      <xdr:row>26</xdr:row>
      <xdr:rowOff>9525</xdr:rowOff>
    </xdr:from>
    <xdr:to>
      <xdr:col>2</xdr:col>
      <xdr:colOff>1729740</xdr:colOff>
      <xdr:row>28</xdr:row>
      <xdr:rowOff>161925</xdr:rowOff>
    </xdr:to>
    <xdr:sp macro="" textlink="">
      <xdr:nvSpPr>
        <xdr:cNvPr id="2" name="สี่เหลี่ยมผืนผ้า 1"/>
        <xdr:cNvSpPr/>
      </xdr:nvSpPr>
      <xdr:spPr>
        <a:xfrm>
          <a:off x="434340" y="6974205"/>
          <a:ext cx="2316480" cy="68580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</a:t>
          </a:r>
          <a:endParaRPr lang="th-TH" sz="16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ผู้อำนวยการกองคลัง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1676400</xdr:colOff>
      <xdr:row>26</xdr:row>
      <xdr:rowOff>9525</xdr:rowOff>
    </xdr:from>
    <xdr:to>
      <xdr:col>5</xdr:col>
      <xdr:colOff>167640</xdr:colOff>
      <xdr:row>28</xdr:row>
      <xdr:rowOff>161925</xdr:rowOff>
    </xdr:to>
    <xdr:sp macro="" textlink="">
      <xdr:nvSpPr>
        <xdr:cNvPr id="3" name="สี่เหลี่ยมผืนผ้า 2"/>
        <xdr:cNvSpPr/>
      </xdr:nvSpPr>
      <xdr:spPr>
        <a:xfrm>
          <a:off x="2697480" y="6974205"/>
          <a:ext cx="1935480" cy="68580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</a:t>
          </a:r>
          <a:endParaRPr lang="th-TH" sz="16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ปลัดเทศบาลเมืองหลังสวน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</xdr:col>
      <xdr:colOff>518160</xdr:colOff>
      <xdr:row>26</xdr:row>
      <xdr:rowOff>9525</xdr:rowOff>
    </xdr:from>
    <xdr:to>
      <xdr:col>7</xdr:col>
      <xdr:colOff>1104900</xdr:colOff>
      <xdr:row>28</xdr:row>
      <xdr:rowOff>161925</xdr:rowOff>
    </xdr:to>
    <xdr:sp macro="" textlink="">
      <xdr:nvSpPr>
        <xdr:cNvPr id="4" name="สี่เหลี่ยมผืนผ้า 3"/>
        <xdr:cNvSpPr/>
      </xdr:nvSpPr>
      <xdr:spPr>
        <a:xfrm>
          <a:off x="4983480" y="6974205"/>
          <a:ext cx="1950720" cy="68580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</a:t>
          </a:r>
          <a:endParaRPr lang="th-TH" sz="16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นายกเทศมนตรีเมืองหลังสวน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26</xdr:row>
      <xdr:rowOff>0</xdr:rowOff>
    </xdr:from>
    <xdr:to>
      <xdr:col>2</xdr:col>
      <xdr:colOff>1653540</xdr:colOff>
      <xdr:row>28</xdr:row>
      <xdr:rowOff>152400</xdr:rowOff>
    </xdr:to>
    <xdr:sp macro="" textlink="">
      <xdr:nvSpPr>
        <xdr:cNvPr id="2" name="สี่เหลี่ยมผืนผ้า 1"/>
        <xdr:cNvSpPr/>
      </xdr:nvSpPr>
      <xdr:spPr>
        <a:xfrm>
          <a:off x="518160" y="7498080"/>
          <a:ext cx="2156460" cy="68580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  <a:endParaRPr lang="th-TH" sz="16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ผู้อำนวยการกองคลัง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1699260</xdr:colOff>
      <xdr:row>26</xdr:row>
      <xdr:rowOff>9525</xdr:rowOff>
    </xdr:from>
    <xdr:to>
      <xdr:col>5</xdr:col>
      <xdr:colOff>91440</xdr:colOff>
      <xdr:row>28</xdr:row>
      <xdr:rowOff>161925</xdr:rowOff>
    </xdr:to>
    <xdr:sp macro="" textlink="">
      <xdr:nvSpPr>
        <xdr:cNvPr id="3" name="สี่เหลี่ยมผืนผ้า 2"/>
        <xdr:cNvSpPr/>
      </xdr:nvSpPr>
      <xdr:spPr>
        <a:xfrm>
          <a:off x="2720340" y="7507605"/>
          <a:ext cx="1836420" cy="68580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  <a:endParaRPr lang="th-TH" sz="16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ปลัดเทศบาลเมืองหลังสวน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</xdr:col>
      <xdr:colOff>266699</xdr:colOff>
      <xdr:row>26</xdr:row>
      <xdr:rowOff>19050</xdr:rowOff>
    </xdr:from>
    <xdr:to>
      <xdr:col>7</xdr:col>
      <xdr:colOff>701040</xdr:colOff>
      <xdr:row>28</xdr:row>
      <xdr:rowOff>171450</xdr:rowOff>
    </xdr:to>
    <xdr:sp macro="" textlink="">
      <xdr:nvSpPr>
        <xdr:cNvPr id="4" name="สี่เหลี่ยมผืนผ้า 3"/>
        <xdr:cNvSpPr/>
      </xdr:nvSpPr>
      <xdr:spPr>
        <a:xfrm>
          <a:off x="4732019" y="7517130"/>
          <a:ext cx="1798321" cy="68580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นายกเทศมนตรีเมืองหลังสวน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8;&#3629;&#3604;&#3604;&#3640;&#3621;&#3618;&#3660;&#3610;&#3633;&#3597;&#3594;&#3637;/&#3611;&#3637;%20256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1;&#3634;&#3609;&#3619;&#3634;&#3618;&#3592;&#3656;&#3634;&#3618;&#3651;&#3609;&#3585;&#3634;&#3619;&#3604;&#3635;&#3648;&#3609;&#3636;&#3609;&#3591;&#3634;&#3609;%20(&#3611;&#3637;%20256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ยอดดุลย์ บช 61"/>
      <sheetName val="โอนปิด บช ปี 61"/>
      <sheetName val="งบทดลอง(หลังปิดบัญชี)"/>
    </sheetNames>
    <sheetDataSet>
      <sheetData sheetId="0">
        <row r="10">
          <cell r="K10">
            <v>6415567.1000000006</v>
          </cell>
        </row>
        <row r="11">
          <cell r="K11">
            <v>29192166.109999985</v>
          </cell>
        </row>
        <row r="12">
          <cell r="K12">
            <v>382.86000000000058</v>
          </cell>
        </row>
        <row r="13">
          <cell r="K13">
            <v>10500.699999999999</v>
          </cell>
        </row>
        <row r="14">
          <cell r="K14">
            <v>26416.6</v>
          </cell>
        </row>
        <row r="15">
          <cell r="M15">
            <v>319150</v>
          </cell>
        </row>
        <row r="17">
          <cell r="M17">
            <v>25260081.989999998</v>
          </cell>
        </row>
        <row r="18">
          <cell r="M18">
            <v>3940186.74</v>
          </cell>
        </row>
        <row r="19">
          <cell r="M19">
            <v>26988950.93</v>
          </cell>
        </row>
        <row r="20">
          <cell r="M20">
            <v>7230305.3700000001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งบกลาง"/>
      <sheetName val="งานบริหารทั่วไป"/>
      <sheetName val="การรักษาความสงบฯ"/>
      <sheetName val="การศึกษา"/>
      <sheetName val="สาธารณสุข"/>
      <sheetName val="เคหะและชุมชน"/>
      <sheetName val="สร้างความเข้มแข็งของชุมชน"/>
      <sheetName val="งานศาสนา"/>
      <sheetName val="การพาณิชย์"/>
      <sheetName val="แผนงานรวม"/>
      <sheetName val="Sheet3 (2)"/>
      <sheetName val="Sheet3"/>
    </sheetNames>
    <sheetDataSet>
      <sheetData sheetId="0">
        <row r="7">
          <cell r="F7">
            <v>18303495.84</v>
          </cell>
        </row>
        <row r="8">
          <cell r="F8">
            <v>4212758.8</v>
          </cell>
        </row>
      </sheetData>
      <sheetData sheetId="1">
        <row r="8">
          <cell r="E8">
            <v>3686850</v>
          </cell>
          <cell r="H8">
            <v>3686850</v>
          </cell>
        </row>
        <row r="9">
          <cell r="H9">
            <v>12367905.800000001</v>
          </cell>
        </row>
        <row r="10">
          <cell r="H10">
            <v>1061270</v>
          </cell>
        </row>
        <row r="11">
          <cell r="H11">
            <v>2133251.81</v>
          </cell>
        </row>
        <row r="12">
          <cell r="H12">
            <v>1087778.28</v>
          </cell>
        </row>
        <row r="13">
          <cell r="H13">
            <v>343992.93000000005</v>
          </cell>
        </row>
        <row r="14">
          <cell r="H14">
            <v>236800</v>
          </cell>
        </row>
        <row r="15">
          <cell r="H15">
            <v>2682079.5099999998</v>
          </cell>
        </row>
      </sheetData>
      <sheetData sheetId="2">
        <row r="10">
          <cell r="H10">
            <v>5041470.97</v>
          </cell>
        </row>
        <row r="11">
          <cell r="H11">
            <v>131790</v>
          </cell>
        </row>
        <row r="12">
          <cell r="H12">
            <v>481413</v>
          </cell>
        </row>
        <row r="13">
          <cell r="H13">
            <v>479933.9</v>
          </cell>
        </row>
        <row r="14">
          <cell r="H14">
            <v>17359.41</v>
          </cell>
        </row>
        <row r="15">
          <cell r="H15">
            <v>1572000</v>
          </cell>
        </row>
        <row r="16">
          <cell r="H16">
            <v>493000</v>
          </cell>
        </row>
      </sheetData>
      <sheetData sheetId="3">
        <row r="10">
          <cell r="I10">
            <v>20064140.599999998</v>
          </cell>
        </row>
        <row r="11">
          <cell r="I11">
            <v>109100</v>
          </cell>
        </row>
        <row r="12">
          <cell r="I12">
            <v>360200</v>
          </cell>
        </row>
        <row r="13">
          <cell r="I13">
            <v>6216971</v>
          </cell>
        </row>
        <row r="14">
          <cell r="I14">
            <v>5260607.5999999996</v>
          </cell>
        </row>
        <row r="15">
          <cell r="I15">
            <v>696850.29999999981</v>
          </cell>
        </row>
        <row r="16">
          <cell r="I16">
            <v>1286000</v>
          </cell>
        </row>
        <row r="17">
          <cell r="I17">
            <v>96400</v>
          </cell>
        </row>
        <row r="18">
          <cell r="I18">
            <v>2705500</v>
          </cell>
        </row>
        <row r="20">
          <cell r="I20">
            <v>9708000</v>
          </cell>
        </row>
      </sheetData>
      <sheetData sheetId="4">
        <row r="10">
          <cell r="I10">
            <v>3093437.0300000003</v>
          </cell>
        </row>
        <row r="11">
          <cell r="I11">
            <v>92860</v>
          </cell>
        </row>
        <row r="12">
          <cell r="I12">
            <v>2446877.54</v>
          </cell>
        </row>
        <row r="13">
          <cell r="I13">
            <v>2422950.1100000003</v>
          </cell>
        </row>
        <row r="14">
          <cell r="I14">
            <v>1507541.1600000001</v>
          </cell>
        </row>
        <row r="15">
          <cell r="I15">
            <v>4356590</v>
          </cell>
        </row>
        <row r="16">
          <cell r="I16">
            <v>500000</v>
          </cell>
        </row>
      </sheetData>
      <sheetData sheetId="5">
        <row r="10">
          <cell r="I10">
            <v>7427790.54</v>
          </cell>
        </row>
        <row r="11">
          <cell r="I11">
            <v>831720</v>
          </cell>
        </row>
        <row r="12">
          <cell r="I12">
            <v>338160</v>
          </cell>
        </row>
        <row r="13">
          <cell r="I13">
            <v>70200</v>
          </cell>
        </row>
        <row r="14">
          <cell r="I14">
            <v>5405262.5</v>
          </cell>
        </row>
        <row r="15">
          <cell r="I15">
            <v>2620009.7999999998</v>
          </cell>
        </row>
        <row r="16">
          <cell r="I16">
            <v>328008.09000000003</v>
          </cell>
        </row>
        <row r="17">
          <cell r="I17">
            <v>960000</v>
          </cell>
        </row>
        <row r="18">
          <cell r="I18">
            <v>894200</v>
          </cell>
        </row>
        <row r="19">
          <cell r="I19">
            <v>13626700</v>
          </cell>
        </row>
      </sheetData>
      <sheetData sheetId="6">
        <row r="10">
          <cell r="G10">
            <v>1750200</v>
          </cell>
        </row>
        <row r="11">
          <cell r="G11">
            <v>238560</v>
          </cell>
        </row>
        <row r="12">
          <cell r="G12">
            <v>0</v>
          </cell>
        </row>
        <row r="13">
          <cell r="G13">
            <v>294217</v>
          </cell>
        </row>
        <row r="14">
          <cell r="G14">
            <v>66229.7</v>
          </cell>
        </row>
        <row r="15">
          <cell r="G15">
            <v>8429.4599999999991</v>
          </cell>
        </row>
        <row r="16">
          <cell r="G16">
            <v>982570</v>
          </cell>
        </row>
        <row r="17">
          <cell r="G17">
            <v>500000</v>
          </cell>
        </row>
      </sheetData>
      <sheetData sheetId="7">
        <row r="13">
          <cell r="I13">
            <v>426754</v>
          </cell>
        </row>
        <row r="14">
          <cell r="I14">
            <v>0</v>
          </cell>
        </row>
        <row r="19">
          <cell r="I19">
            <v>150000</v>
          </cell>
        </row>
      </sheetData>
      <sheetData sheetId="8">
        <row r="13">
          <cell r="H13">
            <v>183514</v>
          </cell>
        </row>
        <row r="14">
          <cell r="H14">
            <v>116649.34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workbookViewId="0">
      <selection activeCell="D22" sqref="D22"/>
    </sheetView>
  </sheetViews>
  <sheetFormatPr defaultColWidth="9.09765625" defaultRowHeight="21"/>
  <cols>
    <col min="1" max="2" width="6.69921875" style="1" customWidth="1"/>
    <col min="3" max="3" width="34.8984375" style="1" customWidth="1"/>
    <col min="4" max="4" width="9.09765625" style="3"/>
    <col min="5" max="5" width="1.19921875" style="1" customWidth="1"/>
    <col min="6" max="6" width="16.69921875" style="5" customWidth="1"/>
    <col min="7" max="7" width="1.19921875" style="5" customWidth="1"/>
    <col min="8" max="8" width="16.69921875" style="94" customWidth="1"/>
    <col min="9" max="16384" width="9.09765625" style="1"/>
  </cols>
  <sheetData>
    <row r="1" spans="1:8" s="2" customFormat="1">
      <c r="A1" s="283" t="s">
        <v>109</v>
      </c>
      <c r="B1" s="283"/>
      <c r="C1" s="283"/>
      <c r="D1" s="283"/>
      <c r="E1" s="283"/>
      <c r="F1" s="283"/>
      <c r="G1" s="283"/>
      <c r="H1" s="283"/>
    </row>
    <row r="2" spans="1:8" s="2" customFormat="1">
      <c r="A2" s="283" t="s">
        <v>0</v>
      </c>
      <c r="B2" s="283"/>
      <c r="C2" s="283"/>
      <c r="D2" s="283"/>
      <c r="E2" s="283"/>
      <c r="F2" s="283"/>
      <c r="G2" s="283"/>
      <c r="H2" s="283"/>
    </row>
    <row r="3" spans="1:8" s="2" customFormat="1">
      <c r="A3" s="283" t="s">
        <v>189</v>
      </c>
      <c r="B3" s="283"/>
      <c r="C3" s="283"/>
      <c r="D3" s="283"/>
      <c r="E3" s="283"/>
      <c r="F3" s="283"/>
      <c r="G3" s="283"/>
      <c r="H3" s="283"/>
    </row>
    <row r="5" spans="1:8" s="2" customFormat="1">
      <c r="D5" s="183" t="s">
        <v>4</v>
      </c>
      <c r="F5" s="47" t="s">
        <v>208</v>
      </c>
      <c r="G5" s="47"/>
      <c r="H5" s="108" t="s">
        <v>370</v>
      </c>
    </row>
    <row r="6" spans="1:8" s="2" customFormat="1" ht="21.6" thickBot="1">
      <c r="A6" s="2" t="s">
        <v>162</v>
      </c>
      <c r="D6" s="183">
        <v>2</v>
      </c>
      <c r="F6" s="200">
        <v>264163239.83000001</v>
      </c>
      <c r="G6" s="185"/>
      <c r="H6" s="184">
        <v>242295700.38999999</v>
      </c>
    </row>
    <row r="7" spans="1:8" s="2" customFormat="1" ht="21.6" thickTop="1">
      <c r="A7" s="2" t="s">
        <v>1</v>
      </c>
      <c r="D7" s="183"/>
      <c r="F7" s="4"/>
      <c r="G7" s="4"/>
      <c r="H7" s="93"/>
    </row>
    <row r="8" spans="1:8" s="2" customFormat="1">
      <c r="B8" s="2" t="s">
        <v>2</v>
      </c>
      <c r="D8" s="3"/>
      <c r="F8" s="4"/>
      <c r="G8" s="4"/>
      <c r="H8" s="93"/>
    </row>
    <row r="9" spans="1:8">
      <c r="C9" s="1" t="s">
        <v>3</v>
      </c>
      <c r="D9" s="3">
        <v>3</v>
      </c>
      <c r="F9" s="5">
        <v>122128760.84999999</v>
      </c>
      <c r="H9" s="94">
        <v>105706044.22</v>
      </c>
    </row>
    <row r="10" spans="1:8">
      <c r="C10" s="1" t="s">
        <v>104</v>
      </c>
      <c r="F10" s="5">
        <v>18532294.449999999</v>
      </c>
      <c r="H10" s="94">
        <v>17879851.059999999</v>
      </c>
    </row>
    <row r="11" spans="1:8">
      <c r="C11" s="1" t="s">
        <v>371</v>
      </c>
      <c r="F11" s="5">
        <v>0</v>
      </c>
      <c r="H11" s="94">
        <v>1229452.8</v>
      </c>
    </row>
    <row r="12" spans="1:8">
      <c r="C12" s="1" t="s">
        <v>5</v>
      </c>
      <c r="D12" s="3">
        <v>4</v>
      </c>
      <c r="F12" s="5">
        <v>4880000</v>
      </c>
      <c r="H12" s="94">
        <v>4354468.88</v>
      </c>
    </row>
    <row r="13" spans="1:8">
      <c r="C13" s="1" t="s">
        <v>6</v>
      </c>
      <c r="D13" s="3">
        <v>5</v>
      </c>
      <c r="F13" s="5">
        <v>802914</v>
      </c>
      <c r="H13" s="94">
        <v>861166.5</v>
      </c>
    </row>
    <row r="14" spans="1:8">
      <c r="C14" s="1" t="s">
        <v>89</v>
      </c>
      <c r="D14" s="3">
        <v>6</v>
      </c>
      <c r="F14" s="5">
        <v>569125</v>
      </c>
      <c r="H14" s="94">
        <v>603309</v>
      </c>
    </row>
    <row r="15" spans="1:8" s="2" customFormat="1">
      <c r="C15" s="2" t="s">
        <v>8</v>
      </c>
      <c r="D15" s="183"/>
      <c r="F15" s="8">
        <f>SUM(F9:F14)</f>
        <v>146913094.29999998</v>
      </c>
      <c r="G15" s="43"/>
      <c r="H15" s="187">
        <f>SUM(H9:H14)</f>
        <v>130634292.45999999</v>
      </c>
    </row>
    <row r="16" spans="1:8" s="2" customFormat="1">
      <c r="B16" s="2" t="s">
        <v>107</v>
      </c>
      <c r="D16" s="183"/>
      <c r="F16" s="42"/>
      <c r="G16" s="43"/>
      <c r="H16" s="93"/>
    </row>
    <row r="17" spans="1:8">
      <c r="C17" s="1" t="s">
        <v>110</v>
      </c>
      <c r="D17" s="3">
        <v>7</v>
      </c>
      <c r="F17" s="9">
        <v>550</v>
      </c>
      <c r="G17" s="41"/>
      <c r="H17" s="94">
        <v>550</v>
      </c>
    </row>
    <row r="18" spans="1:8">
      <c r="C18" s="2" t="s">
        <v>108</v>
      </c>
      <c r="F18" s="43">
        <f>SUM(F17:F17)</f>
        <v>550</v>
      </c>
      <c r="G18" s="43"/>
      <c r="H18" s="187">
        <f>SUM(H17)</f>
        <v>550</v>
      </c>
    </row>
    <row r="19" spans="1:8" s="2" customFormat="1" ht="21.6" thickBot="1">
      <c r="A19" s="2" t="s">
        <v>7</v>
      </c>
      <c r="D19" s="183"/>
      <c r="F19" s="7">
        <f>F15+F18</f>
        <v>146913644.29999998</v>
      </c>
      <c r="G19" s="43"/>
      <c r="H19" s="186">
        <f>H15+H18</f>
        <v>130634842.45999999</v>
      </c>
    </row>
    <row r="20" spans="1:8" s="2" customFormat="1" ht="21.6" thickTop="1">
      <c r="D20" s="183"/>
      <c r="F20" s="43"/>
      <c r="G20" s="43"/>
      <c r="H20" s="93"/>
    </row>
    <row r="21" spans="1:8" s="2" customFormat="1">
      <c r="D21" s="183"/>
      <c r="F21" s="43"/>
      <c r="G21" s="43"/>
      <c r="H21" s="93"/>
    </row>
    <row r="23" spans="1:8" s="2" customFormat="1">
      <c r="A23" s="2" t="s">
        <v>13</v>
      </c>
      <c r="D23" s="183"/>
      <c r="F23" s="4"/>
      <c r="G23" s="4"/>
      <c r="H23" s="93"/>
    </row>
    <row r="24" spans="1:8" s="2" customFormat="1">
      <c r="D24" s="183"/>
      <c r="F24" s="4"/>
      <c r="G24" s="4"/>
      <c r="H24" s="93"/>
    </row>
  </sheetData>
  <mergeCells count="3">
    <mergeCell ref="A1:H1"/>
    <mergeCell ref="A2:H2"/>
    <mergeCell ref="A3:H3"/>
  </mergeCells>
  <pageMargins left="0.24" right="0.17" top="0.73" bottom="0.41" header="0.3" footer="0.3"/>
  <pageSetup paperSize="9" orientation="portrait" horizontalDpi="4294967292" verticalDpi="4294967292" copies="2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Normal="90" zoomScaleSheetLayoutView="100" workbookViewId="0">
      <selection activeCell="F19" sqref="F19"/>
    </sheetView>
  </sheetViews>
  <sheetFormatPr defaultColWidth="9.09765625" defaultRowHeight="21"/>
  <cols>
    <col min="1" max="1" width="15.3984375" style="1" customWidth="1"/>
    <col min="2" max="2" width="18.3984375" style="1" customWidth="1"/>
    <col min="3" max="3" width="42" style="1" customWidth="1"/>
    <col min="4" max="4" width="12.3984375" style="113" customWidth="1"/>
    <col min="5" max="5" width="11.5" style="113" customWidth="1"/>
    <col min="6" max="6" width="11.796875" style="113" customWidth="1"/>
    <col min="7" max="7" width="11.59765625" style="113" customWidth="1"/>
    <col min="8" max="8" width="11.69921875" style="113" customWidth="1"/>
    <col min="9" max="10" width="17" style="1" customWidth="1"/>
    <col min="11" max="16384" width="9.09765625" style="1"/>
  </cols>
  <sheetData>
    <row r="1" spans="1:8" s="204" customFormat="1" ht="13.95" customHeight="1">
      <c r="A1" s="309" t="s">
        <v>109</v>
      </c>
      <c r="B1" s="309"/>
      <c r="C1" s="309"/>
      <c r="D1" s="309"/>
      <c r="E1" s="309"/>
      <c r="F1" s="309"/>
      <c r="G1" s="309"/>
      <c r="H1" s="309"/>
    </row>
    <row r="2" spans="1:8" s="204" customFormat="1" ht="13.95" customHeight="1">
      <c r="A2" s="309" t="s">
        <v>19</v>
      </c>
      <c r="B2" s="309"/>
      <c r="C2" s="309"/>
      <c r="D2" s="309"/>
      <c r="E2" s="309"/>
      <c r="F2" s="309"/>
      <c r="G2" s="309"/>
      <c r="H2" s="309"/>
    </row>
    <row r="3" spans="1:8" s="204" customFormat="1" ht="13.95" customHeight="1">
      <c r="A3" s="309" t="s">
        <v>185</v>
      </c>
      <c r="B3" s="309"/>
      <c r="C3" s="309"/>
      <c r="D3" s="309"/>
      <c r="E3" s="309"/>
      <c r="F3" s="309"/>
      <c r="G3" s="309"/>
      <c r="H3" s="309"/>
    </row>
    <row r="4" spans="1:8" s="92" customFormat="1" ht="13.95" customHeight="1">
      <c r="D4" s="274"/>
      <c r="E4" s="274"/>
      <c r="F4" s="274"/>
      <c r="G4" s="274"/>
      <c r="H4" s="274"/>
    </row>
    <row r="5" spans="1:8" s="92" customFormat="1" ht="13.95" customHeight="1">
      <c r="A5" s="204" t="s">
        <v>136</v>
      </c>
      <c r="D5" s="274"/>
      <c r="E5" s="274"/>
      <c r="F5" s="274"/>
      <c r="G5" s="274"/>
      <c r="H5" s="274"/>
    </row>
    <row r="6" spans="1:8" s="204" customFormat="1" ht="13.95" customHeight="1">
      <c r="A6" s="204" t="s">
        <v>208</v>
      </c>
      <c r="D6" s="275"/>
      <c r="E6" s="275"/>
      <c r="F6" s="275"/>
      <c r="G6" s="275"/>
      <c r="H6" s="275"/>
    </row>
    <row r="7" spans="1:8" s="92" customFormat="1" ht="13.95" customHeight="1">
      <c r="A7" s="317" t="s">
        <v>32</v>
      </c>
      <c r="B7" s="319" t="s">
        <v>24</v>
      </c>
      <c r="C7" s="319" t="s">
        <v>33</v>
      </c>
      <c r="D7" s="276" t="s">
        <v>45</v>
      </c>
      <c r="E7" s="310" t="s">
        <v>47</v>
      </c>
      <c r="F7" s="310" t="s">
        <v>48</v>
      </c>
      <c r="G7" s="310" t="s">
        <v>49</v>
      </c>
      <c r="H7" s="312" t="s">
        <v>50</v>
      </c>
    </row>
    <row r="8" spans="1:8" s="92" customFormat="1" ht="13.95" customHeight="1">
      <c r="A8" s="318"/>
      <c r="B8" s="319"/>
      <c r="C8" s="319"/>
      <c r="D8" s="277" t="s">
        <v>46</v>
      </c>
      <c r="E8" s="311"/>
      <c r="F8" s="311"/>
      <c r="G8" s="311"/>
      <c r="H8" s="313"/>
    </row>
    <row r="9" spans="1:8" s="278" customFormat="1" ht="13.95" customHeight="1">
      <c r="A9" s="266" t="s">
        <v>37</v>
      </c>
      <c r="B9" s="267" t="s">
        <v>36</v>
      </c>
      <c r="C9" s="267" t="s">
        <v>160</v>
      </c>
      <c r="D9" s="270">
        <v>1586000</v>
      </c>
      <c r="E9" s="270">
        <v>1546000</v>
      </c>
      <c r="F9" s="270">
        <v>1546000</v>
      </c>
      <c r="G9" s="270">
        <f>D9-F9</f>
        <v>40000</v>
      </c>
      <c r="H9" s="270">
        <v>0</v>
      </c>
    </row>
    <row r="10" spans="1:8" s="278" customFormat="1" ht="13.95" customHeight="1">
      <c r="A10" s="266"/>
      <c r="B10" s="267"/>
      <c r="C10" s="267" t="s">
        <v>161</v>
      </c>
      <c r="D10" s="270"/>
      <c r="E10" s="270"/>
      <c r="F10" s="270"/>
      <c r="G10" s="270"/>
      <c r="H10" s="270"/>
    </row>
    <row r="11" spans="1:8" s="278" customFormat="1" ht="13.95" customHeight="1">
      <c r="A11" s="266"/>
      <c r="B11" s="267"/>
      <c r="C11" s="267"/>
      <c r="D11" s="270"/>
      <c r="E11" s="270"/>
      <c r="F11" s="270"/>
      <c r="G11" s="270"/>
      <c r="H11" s="270"/>
    </row>
    <row r="12" spans="1:8" s="278" customFormat="1" ht="13.95" customHeight="1">
      <c r="A12" s="266" t="s">
        <v>37</v>
      </c>
      <c r="B12" s="267" t="s">
        <v>36</v>
      </c>
      <c r="C12" s="267" t="s">
        <v>356</v>
      </c>
      <c r="D12" s="270">
        <v>103000</v>
      </c>
      <c r="E12" s="270">
        <v>0</v>
      </c>
      <c r="F12" s="270">
        <v>0</v>
      </c>
      <c r="G12" s="270">
        <v>0</v>
      </c>
      <c r="H12" s="270">
        <v>103000</v>
      </c>
    </row>
    <row r="13" spans="1:8" s="278" customFormat="1" ht="13.95" customHeight="1">
      <c r="A13" s="266"/>
      <c r="B13" s="267"/>
      <c r="C13" s="267"/>
      <c r="D13" s="270"/>
      <c r="E13" s="270"/>
      <c r="F13" s="270"/>
      <c r="G13" s="270"/>
      <c r="H13" s="270"/>
    </row>
    <row r="14" spans="1:8" s="278" customFormat="1" ht="13.95" customHeight="1">
      <c r="A14" s="266" t="s">
        <v>37</v>
      </c>
      <c r="B14" s="267" t="s">
        <v>36</v>
      </c>
      <c r="C14" s="267" t="s">
        <v>357</v>
      </c>
      <c r="D14" s="270">
        <v>2756000</v>
      </c>
      <c r="E14" s="270">
        <v>0</v>
      </c>
      <c r="F14" s="270">
        <v>0</v>
      </c>
      <c r="G14" s="270">
        <v>0</v>
      </c>
      <c r="H14" s="270">
        <v>2756000</v>
      </c>
    </row>
    <row r="15" spans="1:8" s="278" customFormat="1" ht="13.95" customHeight="1">
      <c r="A15" s="266"/>
      <c r="B15" s="267"/>
      <c r="C15" s="267" t="s">
        <v>358</v>
      </c>
      <c r="D15" s="270"/>
      <c r="E15" s="270"/>
      <c r="F15" s="270"/>
      <c r="G15" s="270"/>
      <c r="H15" s="270"/>
    </row>
    <row r="16" spans="1:8" s="278" customFormat="1" ht="13.95" customHeight="1">
      <c r="A16" s="266"/>
      <c r="B16" s="267"/>
      <c r="C16" s="267"/>
      <c r="D16" s="270"/>
      <c r="E16" s="270"/>
      <c r="F16" s="270"/>
      <c r="G16" s="270"/>
      <c r="H16" s="270"/>
    </row>
    <row r="17" spans="1:16" s="278" customFormat="1" ht="13.95" customHeight="1">
      <c r="A17" s="314" t="s">
        <v>21</v>
      </c>
      <c r="B17" s="315"/>
      <c r="C17" s="316"/>
      <c r="D17" s="279">
        <f>SUM(D9:D16)</f>
        <v>4445000</v>
      </c>
      <c r="E17" s="279">
        <f>SUM(E9:E16)</f>
        <v>1546000</v>
      </c>
      <c r="F17" s="279">
        <f>SUM(F9:F16)</f>
        <v>1546000</v>
      </c>
      <c r="G17" s="280">
        <f>SUM(G9:G16)</f>
        <v>40000</v>
      </c>
      <c r="H17" s="279">
        <f>SUM(H9:H16)</f>
        <v>2859000</v>
      </c>
      <c r="I17" s="234"/>
      <c r="J17" s="234"/>
      <c r="K17" s="234"/>
      <c r="L17" s="234"/>
      <c r="M17" s="234"/>
      <c r="N17" s="234"/>
      <c r="O17" s="234"/>
      <c r="P17" s="234"/>
    </row>
    <row r="18" spans="1:16" s="278" customFormat="1" ht="13.95" customHeight="1">
      <c r="D18" s="281"/>
      <c r="E18" s="281"/>
      <c r="F18" s="281"/>
      <c r="G18" s="281"/>
      <c r="H18" s="281"/>
    </row>
    <row r="19" spans="1:16" s="278" customFormat="1" ht="13.95" customHeight="1">
      <c r="A19" s="234" t="s">
        <v>370</v>
      </c>
      <c r="D19" s="281"/>
      <c r="E19" s="281"/>
      <c r="F19" s="281"/>
      <c r="G19" s="281"/>
      <c r="H19" s="281"/>
    </row>
    <row r="20" spans="1:16" s="278" customFormat="1" ht="13.95" customHeight="1">
      <c r="A20" s="317" t="s">
        <v>32</v>
      </c>
      <c r="B20" s="319" t="s">
        <v>24</v>
      </c>
      <c r="C20" s="319" t="s">
        <v>33</v>
      </c>
      <c r="D20" s="276" t="s">
        <v>45</v>
      </c>
      <c r="E20" s="310" t="s">
        <v>47</v>
      </c>
      <c r="F20" s="310" t="s">
        <v>48</v>
      </c>
      <c r="G20" s="310" t="s">
        <v>49</v>
      </c>
      <c r="H20" s="312" t="s">
        <v>50</v>
      </c>
      <c r="I20" s="282"/>
    </row>
    <row r="21" spans="1:16" s="278" customFormat="1" ht="13.95" customHeight="1">
      <c r="A21" s="318"/>
      <c r="B21" s="319"/>
      <c r="C21" s="319"/>
      <c r="D21" s="277" t="s">
        <v>46</v>
      </c>
      <c r="E21" s="311"/>
      <c r="F21" s="311"/>
      <c r="G21" s="311"/>
      <c r="H21" s="313"/>
    </row>
    <row r="22" spans="1:16" s="278" customFormat="1" ht="13.95" customHeight="1">
      <c r="A22" s="266" t="s">
        <v>35</v>
      </c>
      <c r="B22" s="267" t="s">
        <v>442</v>
      </c>
      <c r="C22" s="267" t="s">
        <v>455</v>
      </c>
      <c r="D22" s="270">
        <v>24300</v>
      </c>
      <c r="E22" s="271">
        <v>24300</v>
      </c>
      <c r="F22" s="270">
        <v>24300</v>
      </c>
      <c r="G22" s="271" t="s">
        <v>100</v>
      </c>
      <c r="H22" s="270">
        <v>0</v>
      </c>
      <c r="I22" s="267" t="s">
        <v>100</v>
      </c>
      <c r="J22" s="268">
        <v>0</v>
      </c>
      <c r="K22" s="269" t="s">
        <v>100</v>
      </c>
      <c r="L22" s="266">
        <v>0</v>
      </c>
      <c r="M22" s="269" t="s">
        <v>100</v>
      </c>
    </row>
    <row r="23" spans="1:16" s="278" customFormat="1" ht="13.95" customHeight="1">
      <c r="A23" s="266"/>
      <c r="B23" s="267" t="s">
        <v>443</v>
      </c>
      <c r="C23" s="267"/>
      <c r="D23" s="270"/>
      <c r="E23" s="271"/>
      <c r="F23" s="270"/>
      <c r="G23" s="271"/>
      <c r="H23" s="270"/>
      <c r="I23" s="267"/>
      <c r="J23" s="268"/>
      <c r="K23" s="269"/>
      <c r="L23" s="266"/>
      <c r="M23" s="269"/>
    </row>
    <row r="24" spans="1:16" s="278" customFormat="1" ht="13.95" customHeight="1">
      <c r="A24" s="266" t="s">
        <v>35</v>
      </c>
      <c r="B24" s="267" t="s">
        <v>351</v>
      </c>
      <c r="C24" s="267" t="s">
        <v>456</v>
      </c>
      <c r="D24" s="270">
        <v>4200</v>
      </c>
      <c r="E24" s="271">
        <v>4200</v>
      </c>
      <c r="F24" s="270">
        <v>4200</v>
      </c>
      <c r="G24" s="271" t="s">
        <v>93</v>
      </c>
      <c r="H24" s="270">
        <v>0</v>
      </c>
      <c r="I24" s="267" t="s">
        <v>93</v>
      </c>
      <c r="J24" s="268">
        <v>0</v>
      </c>
      <c r="K24" s="269" t="s">
        <v>100</v>
      </c>
      <c r="L24" s="266">
        <v>0</v>
      </c>
      <c r="M24" s="269" t="s">
        <v>100</v>
      </c>
    </row>
    <row r="25" spans="1:16" s="278" customFormat="1" ht="13.95" customHeight="1">
      <c r="A25" s="266" t="s">
        <v>37</v>
      </c>
      <c r="B25" s="267" t="s">
        <v>36</v>
      </c>
      <c r="C25" s="267" t="s">
        <v>446</v>
      </c>
      <c r="D25" s="270">
        <v>1008900</v>
      </c>
      <c r="E25" s="271">
        <v>890000</v>
      </c>
      <c r="F25" s="270">
        <v>890000</v>
      </c>
      <c r="G25" s="271"/>
      <c r="H25" s="270">
        <v>0</v>
      </c>
      <c r="I25" s="267"/>
      <c r="J25" s="268"/>
      <c r="K25" s="269"/>
      <c r="L25" s="266"/>
      <c r="M25" s="269"/>
    </row>
    <row r="26" spans="1:16" s="278" customFormat="1" ht="13.95" customHeight="1">
      <c r="A26" s="266" t="s">
        <v>37</v>
      </c>
      <c r="B26" s="267" t="s">
        <v>36</v>
      </c>
      <c r="C26" s="267" t="s">
        <v>444</v>
      </c>
      <c r="D26" s="270">
        <v>109500</v>
      </c>
      <c r="E26" s="271">
        <v>109000</v>
      </c>
      <c r="F26" s="270">
        <v>109000</v>
      </c>
      <c r="G26" s="271" t="s">
        <v>93</v>
      </c>
      <c r="H26" s="270">
        <v>0</v>
      </c>
      <c r="I26" s="267" t="s">
        <v>93</v>
      </c>
      <c r="J26" s="268">
        <v>0</v>
      </c>
      <c r="K26" s="269" t="s">
        <v>100</v>
      </c>
      <c r="L26" s="266">
        <v>0</v>
      </c>
      <c r="M26" s="269" t="s">
        <v>100</v>
      </c>
    </row>
    <row r="27" spans="1:16" s="278" customFormat="1" ht="13.95" customHeight="1">
      <c r="A27" s="266" t="s">
        <v>37</v>
      </c>
      <c r="B27" s="267" t="s">
        <v>36</v>
      </c>
      <c r="C27" s="267" t="s">
        <v>445</v>
      </c>
      <c r="D27" s="270">
        <v>623000</v>
      </c>
      <c r="E27" s="271">
        <v>620000</v>
      </c>
      <c r="F27" s="270">
        <v>620000</v>
      </c>
      <c r="G27" s="271"/>
      <c r="H27" s="270">
        <v>0</v>
      </c>
      <c r="I27" s="267"/>
      <c r="J27" s="268"/>
      <c r="K27" s="269" t="s">
        <v>100</v>
      </c>
      <c r="L27" s="266"/>
      <c r="M27" s="269" t="s">
        <v>100</v>
      </c>
    </row>
    <row r="28" spans="1:16" s="278" customFormat="1" ht="13.95" customHeight="1">
      <c r="A28" s="266" t="s">
        <v>37</v>
      </c>
      <c r="B28" s="267" t="s">
        <v>36</v>
      </c>
      <c r="C28" s="267" t="s">
        <v>451</v>
      </c>
      <c r="D28" s="270">
        <v>1274000</v>
      </c>
      <c r="E28" s="271">
        <v>1119000</v>
      </c>
      <c r="F28" s="270">
        <v>1119000</v>
      </c>
      <c r="G28" s="271"/>
      <c r="H28" s="270">
        <v>0</v>
      </c>
      <c r="I28" s="267"/>
      <c r="J28" s="268"/>
      <c r="K28" s="269"/>
      <c r="L28" s="266"/>
      <c r="M28" s="269"/>
    </row>
    <row r="29" spans="1:16" s="278" customFormat="1" ht="13.95" customHeight="1">
      <c r="A29" s="266" t="s">
        <v>37</v>
      </c>
      <c r="B29" s="267" t="s">
        <v>36</v>
      </c>
      <c r="C29" s="267" t="s">
        <v>447</v>
      </c>
      <c r="D29" s="270">
        <v>415000</v>
      </c>
      <c r="E29" s="271">
        <v>414000</v>
      </c>
      <c r="F29" s="270">
        <v>404211</v>
      </c>
      <c r="G29" s="271"/>
      <c r="H29" s="270">
        <v>0</v>
      </c>
      <c r="I29" s="267"/>
      <c r="J29" s="268"/>
      <c r="K29" s="269"/>
      <c r="L29" s="266"/>
      <c r="M29" s="269"/>
    </row>
    <row r="30" spans="1:16" s="278" customFormat="1" ht="13.95" customHeight="1">
      <c r="A30" s="266" t="s">
        <v>37</v>
      </c>
      <c r="B30" s="267" t="s">
        <v>36</v>
      </c>
      <c r="C30" s="267" t="s">
        <v>448</v>
      </c>
      <c r="D30" s="270">
        <v>1201000</v>
      </c>
      <c r="E30" s="271">
        <v>1196000</v>
      </c>
      <c r="F30" s="270">
        <v>1196000</v>
      </c>
      <c r="G30" s="271" t="s">
        <v>93</v>
      </c>
      <c r="H30" s="270">
        <v>0</v>
      </c>
      <c r="I30" s="267" t="s">
        <v>93</v>
      </c>
      <c r="J30" s="268">
        <v>0</v>
      </c>
      <c r="K30" s="269" t="s">
        <v>100</v>
      </c>
      <c r="L30" s="266">
        <v>0</v>
      </c>
      <c r="M30" s="269" t="s">
        <v>100</v>
      </c>
    </row>
    <row r="31" spans="1:16" s="278" customFormat="1" ht="13.95" customHeight="1">
      <c r="A31" s="266" t="s">
        <v>37</v>
      </c>
      <c r="B31" s="267" t="s">
        <v>36</v>
      </c>
      <c r="C31" s="267" t="s">
        <v>450</v>
      </c>
      <c r="D31" s="270">
        <v>2199000</v>
      </c>
      <c r="E31" s="271">
        <v>2199000</v>
      </c>
      <c r="F31" s="270">
        <v>2199000</v>
      </c>
      <c r="G31" s="271"/>
      <c r="H31" s="270">
        <v>0</v>
      </c>
      <c r="I31" s="267"/>
      <c r="J31" s="268"/>
      <c r="K31" s="269"/>
      <c r="L31" s="266"/>
      <c r="M31" s="269"/>
    </row>
    <row r="32" spans="1:16" s="278" customFormat="1" ht="13.95" customHeight="1">
      <c r="A32" s="266" t="s">
        <v>37</v>
      </c>
      <c r="B32" s="267" t="s">
        <v>36</v>
      </c>
      <c r="C32" s="267" t="s">
        <v>449</v>
      </c>
      <c r="D32" s="270">
        <v>573000</v>
      </c>
      <c r="E32" s="271">
        <v>420000</v>
      </c>
      <c r="F32" s="270">
        <v>420000</v>
      </c>
      <c r="G32" s="271" t="s">
        <v>93</v>
      </c>
      <c r="H32" s="270">
        <v>0</v>
      </c>
      <c r="I32" s="267" t="s">
        <v>93</v>
      </c>
      <c r="J32" s="268">
        <v>0</v>
      </c>
      <c r="K32" s="269" t="s">
        <v>100</v>
      </c>
      <c r="L32" s="266">
        <v>0</v>
      </c>
      <c r="M32" s="269" t="s">
        <v>100</v>
      </c>
    </row>
    <row r="33" spans="1:13" s="278" customFormat="1" ht="13.95" customHeight="1">
      <c r="A33" s="266" t="s">
        <v>37</v>
      </c>
      <c r="B33" s="267" t="s">
        <v>36</v>
      </c>
      <c r="C33" s="267" t="s">
        <v>452</v>
      </c>
      <c r="D33" s="270">
        <v>847900</v>
      </c>
      <c r="E33" s="271">
        <v>838000</v>
      </c>
      <c r="F33" s="270">
        <v>838000</v>
      </c>
      <c r="G33" s="271" t="s">
        <v>93</v>
      </c>
      <c r="H33" s="270">
        <v>0</v>
      </c>
      <c r="I33" s="267" t="s">
        <v>93</v>
      </c>
      <c r="J33" s="268">
        <v>0</v>
      </c>
      <c r="K33" s="269" t="s">
        <v>100</v>
      </c>
      <c r="L33" s="266">
        <v>0</v>
      </c>
      <c r="M33" s="269" t="s">
        <v>100</v>
      </c>
    </row>
    <row r="34" spans="1:13" s="278" customFormat="1" ht="13.95" customHeight="1">
      <c r="A34" s="266" t="s">
        <v>37</v>
      </c>
      <c r="B34" s="267" t="s">
        <v>36</v>
      </c>
      <c r="C34" s="267" t="s">
        <v>453</v>
      </c>
      <c r="D34" s="270">
        <v>2098000</v>
      </c>
      <c r="E34" s="271">
        <v>2098000</v>
      </c>
      <c r="F34" s="270">
        <v>2098000</v>
      </c>
      <c r="G34" s="271" t="s">
        <v>93</v>
      </c>
      <c r="H34" s="270">
        <v>0</v>
      </c>
      <c r="I34" s="267" t="s">
        <v>93</v>
      </c>
      <c r="J34" s="268">
        <v>0</v>
      </c>
      <c r="K34" s="269" t="s">
        <v>100</v>
      </c>
      <c r="L34" s="266">
        <v>0</v>
      </c>
      <c r="M34" s="269" t="s">
        <v>100</v>
      </c>
    </row>
    <row r="35" spans="1:13" s="278" customFormat="1" ht="13.95" customHeight="1">
      <c r="A35" s="266" t="s">
        <v>37</v>
      </c>
      <c r="B35" s="267" t="s">
        <v>36</v>
      </c>
      <c r="C35" s="267" t="s">
        <v>454</v>
      </c>
      <c r="D35" s="270">
        <v>895500</v>
      </c>
      <c r="E35" s="271">
        <v>895000</v>
      </c>
      <c r="F35" s="270">
        <v>895000</v>
      </c>
      <c r="G35" s="271" t="s">
        <v>93</v>
      </c>
      <c r="H35" s="270">
        <v>0</v>
      </c>
      <c r="I35" s="267" t="s">
        <v>93</v>
      </c>
      <c r="J35" s="268">
        <v>0</v>
      </c>
      <c r="K35" s="269" t="s">
        <v>100</v>
      </c>
      <c r="L35" s="266">
        <v>0</v>
      </c>
      <c r="M35" s="269" t="s">
        <v>100</v>
      </c>
    </row>
    <row r="36" spans="1:13" s="278" customFormat="1" ht="13.95" customHeight="1">
      <c r="A36" s="266" t="s">
        <v>37</v>
      </c>
      <c r="B36" s="267" t="s">
        <v>36</v>
      </c>
      <c r="C36" s="267" t="s">
        <v>160</v>
      </c>
      <c r="D36" s="270">
        <v>1586000</v>
      </c>
      <c r="E36" s="271">
        <v>1546000</v>
      </c>
      <c r="F36" s="270">
        <v>0</v>
      </c>
      <c r="G36" s="271">
        <v>1546000</v>
      </c>
      <c r="H36" s="270">
        <v>0</v>
      </c>
      <c r="I36" s="267" t="s">
        <v>93</v>
      </c>
      <c r="J36" s="268">
        <v>1546000</v>
      </c>
      <c r="K36" s="269" t="s">
        <v>100</v>
      </c>
      <c r="L36" s="266">
        <v>0</v>
      </c>
      <c r="M36" s="269" t="s">
        <v>100</v>
      </c>
    </row>
    <row r="37" spans="1:13" s="278" customFormat="1" ht="13.95" customHeight="1">
      <c r="A37" s="266"/>
      <c r="B37" s="267"/>
      <c r="C37" s="267"/>
      <c r="D37" s="270"/>
      <c r="E37" s="271"/>
      <c r="F37" s="270"/>
      <c r="G37" s="271"/>
      <c r="H37" s="270"/>
      <c r="I37" s="267"/>
      <c r="J37" s="268"/>
      <c r="K37" s="267"/>
      <c r="L37" s="268"/>
      <c r="M37" s="267"/>
    </row>
    <row r="38" spans="1:13" s="92" customFormat="1" ht="13.95" customHeight="1">
      <c r="A38" s="314" t="s">
        <v>21</v>
      </c>
      <c r="B38" s="315"/>
      <c r="C38" s="316"/>
      <c r="D38" s="279">
        <f>SUM(D22:D37)</f>
        <v>12859300</v>
      </c>
      <c r="E38" s="279">
        <f>SUM(E22:E37)</f>
        <v>12372500</v>
      </c>
      <c r="F38" s="279">
        <f>SUM(F22:F37)</f>
        <v>10816711</v>
      </c>
      <c r="G38" s="280">
        <f>SUM(G22:G37)</f>
        <v>1546000</v>
      </c>
      <c r="H38" s="279">
        <f>SUM(H22:H37)</f>
        <v>0</v>
      </c>
    </row>
    <row r="39" spans="1:13" s="92" customFormat="1" ht="13.95" customHeight="1">
      <c r="D39" s="274"/>
      <c r="E39" s="274"/>
      <c r="F39" s="274"/>
      <c r="G39" s="274"/>
      <c r="H39" s="274"/>
    </row>
    <row r="40" spans="1:13" s="92" customFormat="1" ht="18" customHeight="1">
      <c r="D40" s="274"/>
      <c r="E40" s="274"/>
      <c r="F40" s="274"/>
      <c r="G40" s="274"/>
      <c r="H40" s="274"/>
    </row>
    <row r="41" spans="1:13" s="92" customFormat="1" ht="18" customHeight="1">
      <c r="D41" s="274"/>
      <c r="E41" s="274"/>
      <c r="F41" s="274"/>
      <c r="G41" s="274"/>
      <c r="H41" s="274"/>
    </row>
    <row r="42" spans="1:13" s="92" customFormat="1" ht="18" customHeight="1">
      <c r="D42" s="274"/>
      <c r="E42" s="274"/>
      <c r="F42" s="274"/>
      <c r="G42" s="274"/>
      <c r="H42" s="274"/>
    </row>
    <row r="43" spans="1:13" s="92" customFormat="1" ht="18" customHeight="1">
      <c r="D43" s="274"/>
      <c r="E43" s="274"/>
      <c r="F43" s="274"/>
      <c r="G43" s="274"/>
      <c r="H43" s="274"/>
    </row>
    <row r="44" spans="1:13" s="272" customFormat="1" ht="18" customHeight="1">
      <c r="D44" s="273"/>
      <c r="E44" s="273"/>
      <c r="F44" s="273"/>
      <c r="G44" s="273"/>
      <c r="H44" s="273"/>
    </row>
    <row r="45" spans="1:13" s="272" customFormat="1" ht="18" customHeight="1">
      <c r="D45" s="273"/>
      <c r="E45" s="273"/>
      <c r="F45" s="273"/>
      <c r="G45" s="273"/>
      <c r="H45" s="273"/>
    </row>
    <row r="46" spans="1:13" ht="18" customHeight="1"/>
    <row r="47" spans="1:13" ht="18" customHeight="1"/>
  </sheetData>
  <mergeCells count="19">
    <mergeCell ref="A1:H1"/>
    <mergeCell ref="A2:H2"/>
    <mergeCell ref="A3:H3"/>
    <mergeCell ref="A7:A8"/>
    <mergeCell ref="B7:B8"/>
    <mergeCell ref="C7:C8"/>
    <mergeCell ref="E7:E8"/>
    <mergeCell ref="F7:F8"/>
    <mergeCell ref="G7:G8"/>
    <mergeCell ref="H7:H8"/>
    <mergeCell ref="G20:G21"/>
    <mergeCell ref="H20:H21"/>
    <mergeCell ref="A38:C38"/>
    <mergeCell ref="A17:C17"/>
    <mergeCell ref="A20:A21"/>
    <mergeCell ref="B20:B21"/>
    <mergeCell ref="C20:C21"/>
    <mergeCell ref="E20:E21"/>
    <mergeCell ref="F20:F21"/>
  </mergeCells>
  <pageMargins left="0.24" right="0.16" top="0.31496062992125984" bottom="0.15748031496062992" header="0.31496062992125984" footer="0.15748031496062992"/>
  <pageSetup paperSize="9" orientation="landscape" horizontalDpi="4294967292" verticalDpi="4294967292" copies="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Normal="80" zoomScaleSheetLayoutView="100" workbookViewId="0">
      <selection activeCell="K20" sqref="K20"/>
    </sheetView>
  </sheetViews>
  <sheetFormatPr defaultRowHeight="21"/>
  <cols>
    <col min="1" max="1" width="23.3984375" style="19" customWidth="1"/>
    <col min="2" max="11" width="10.19921875" style="21" customWidth="1"/>
    <col min="12" max="12" width="10.19921875" style="18" customWidth="1"/>
    <col min="13" max="13" width="15.09765625" style="18" customWidth="1"/>
    <col min="14" max="254" width="9.09765625" style="19"/>
    <col min="255" max="255" width="2.296875" style="19" customWidth="1"/>
    <col min="256" max="256" width="30" style="19" customWidth="1"/>
    <col min="257" max="257" width="16" style="19" customWidth="1"/>
    <col min="258" max="258" width="15.69921875" style="19" customWidth="1"/>
    <col min="259" max="264" width="15.09765625" style="19" customWidth="1"/>
    <col min="265" max="265" width="14.296875" style="19" customWidth="1"/>
    <col min="266" max="269" width="15.09765625" style="19" customWidth="1"/>
    <col min="270" max="510" width="9.09765625" style="19"/>
    <col min="511" max="511" width="2.296875" style="19" customWidth="1"/>
    <col min="512" max="512" width="30" style="19" customWidth="1"/>
    <col min="513" max="513" width="16" style="19" customWidth="1"/>
    <col min="514" max="514" width="15.69921875" style="19" customWidth="1"/>
    <col min="515" max="520" width="15.09765625" style="19" customWidth="1"/>
    <col min="521" max="521" width="14.296875" style="19" customWidth="1"/>
    <col min="522" max="525" width="15.09765625" style="19" customWidth="1"/>
    <col min="526" max="766" width="9.09765625" style="19"/>
    <col min="767" max="767" width="2.296875" style="19" customWidth="1"/>
    <col min="768" max="768" width="30" style="19" customWidth="1"/>
    <col min="769" max="769" width="16" style="19" customWidth="1"/>
    <col min="770" max="770" width="15.69921875" style="19" customWidth="1"/>
    <col min="771" max="776" width="15.09765625" style="19" customWidth="1"/>
    <col min="777" max="777" width="14.296875" style="19" customWidth="1"/>
    <col min="778" max="781" width="15.09765625" style="19" customWidth="1"/>
    <col min="782" max="1022" width="9.09765625" style="19"/>
    <col min="1023" max="1023" width="2.296875" style="19" customWidth="1"/>
    <col min="1024" max="1024" width="30" style="19" customWidth="1"/>
    <col min="1025" max="1025" width="16" style="19" customWidth="1"/>
    <col min="1026" max="1026" width="15.69921875" style="19" customWidth="1"/>
    <col min="1027" max="1032" width="15.09765625" style="19" customWidth="1"/>
    <col min="1033" max="1033" width="14.296875" style="19" customWidth="1"/>
    <col min="1034" max="1037" width="15.09765625" style="19" customWidth="1"/>
    <col min="1038" max="1278" width="9.09765625" style="19"/>
    <col min="1279" max="1279" width="2.296875" style="19" customWidth="1"/>
    <col min="1280" max="1280" width="30" style="19" customWidth="1"/>
    <col min="1281" max="1281" width="16" style="19" customWidth="1"/>
    <col min="1282" max="1282" width="15.69921875" style="19" customWidth="1"/>
    <col min="1283" max="1288" width="15.09765625" style="19" customWidth="1"/>
    <col min="1289" max="1289" width="14.296875" style="19" customWidth="1"/>
    <col min="1290" max="1293" width="15.09765625" style="19" customWidth="1"/>
    <col min="1294" max="1534" width="9.09765625" style="19"/>
    <col min="1535" max="1535" width="2.296875" style="19" customWidth="1"/>
    <col min="1536" max="1536" width="30" style="19" customWidth="1"/>
    <col min="1537" max="1537" width="16" style="19" customWidth="1"/>
    <col min="1538" max="1538" width="15.69921875" style="19" customWidth="1"/>
    <col min="1539" max="1544" width="15.09765625" style="19" customWidth="1"/>
    <col min="1545" max="1545" width="14.296875" style="19" customWidth="1"/>
    <col min="1546" max="1549" width="15.09765625" style="19" customWidth="1"/>
    <col min="1550" max="1790" width="9.09765625" style="19"/>
    <col min="1791" max="1791" width="2.296875" style="19" customWidth="1"/>
    <col min="1792" max="1792" width="30" style="19" customWidth="1"/>
    <col min="1793" max="1793" width="16" style="19" customWidth="1"/>
    <col min="1794" max="1794" width="15.69921875" style="19" customWidth="1"/>
    <col min="1795" max="1800" width="15.09765625" style="19" customWidth="1"/>
    <col min="1801" max="1801" width="14.296875" style="19" customWidth="1"/>
    <col min="1802" max="1805" width="15.09765625" style="19" customWidth="1"/>
    <col min="1806" max="2046" width="9.09765625" style="19"/>
    <col min="2047" max="2047" width="2.296875" style="19" customWidth="1"/>
    <col min="2048" max="2048" width="30" style="19" customWidth="1"/>
    <col min="2049" max="2049" width="16" style="19" customWidth="1"/>
    <col min="2050" max="2050" width="15.69921875" style="19" customWidth="1"/>
    <col min="2051" max="2056" width="15.09765625" style="19" customWidth="1"/>
    <col min="2057" max="2057" width="14.296875" style="19" customWidth="1"/>
    <col min="2058" max="2061" width="15.09765625" style="19" customWidth="1"/>
    <col min="2062" max="2302" width="9.09765625" style="19"/>
    <col min="2303" max="2303" width="2.296875" style="19" customWidth="1"/>
    <col min="2304" max="2304" width="30" style="19" customWidth="1"/>
    <col min="2305" max="2305" width="16" style="19" customWidth="1"/>
    <col min="2306" max="2306" width="15.69921875" style="19" customWidth="1"/>
    <col min="2307" max="2312" width="15.09765625" style="19" customWidth="1"/>
    <col min="2313" max="2313" width="14.296875" style="19" customWidth="1"/>
    <col min="2314" max="2317" width="15.09765625" style="19" customWidth="1"/>
    <col min="2318" max="2558" width="9.09765625" style="19"/>
    <col min="2559" max="2559" width="2.296875" style="19" customWidth="1"/>
    <col min="2560" max="2560" width="30" style="19" customWidth="1"/>
    <col min="2561" max="2561" width="16" style="19" customWidth="1"/>
    <col min="2562" max="2562" width="15.69921875" style="19" customWidth="1"/>
    <col min="2563" max="2568" width="15.09765625" style="19" customWidth="1"/>
    <col min="2569" max="2569" width="14.296875" style="19" customWidth="1"/>
    <col min="2570" max="2573" width="15.09765625" style="19" customWidth="1"/>
    <col min="2574" max="2814" width="9.09765625" style="19"/>
    <col min="2815" max="2815" width="2.296875" style="19" customWidth="1"/>
    <col min="2816" max="2816" width="30" style="19" customWidth="1"/>
    <col min="2817" max="2817" width="16" style="19" customWidth="1"/>
    <col min="2818" max="2818" width="15.69921875" style="19" customWidth="1"/>
    <col min="2819" max="2824" width="15.09765625" style="19" customWidth="1"/>
    <col min="2825" max="2825" width="14.296875" style="19" customWidth="1"/>
    <col min="2826" max="2829" width="15.09765625" style="19" customWidth="1"/>
    <col min="2830" max="3070" width="9.09765625" style="19"/>
    <col min="3071" max="3071" width="2.296875" style="19" customWidth="1"/>
    <col min="3072" max="3072" width="30" style="19" customWidth="1"/>
    <col min="3073" max="3073" width="16" style="19" customWidth="1"/>
    <col min="3074" max="3074" width="15.69921875" style="19" customWidth="1"/>
    <col min="3075" max="3080" width="15.09765625" style="19" customWidth="1"/>
    <col min="3081" max="3081" width="14.296875" style="19" customWidth="1"/>
    <col min="3082" max="3085" width="15.09765625" style="19" customWidth="1"/>
    <col min="3086" max="3326" width="9.09765625" style="19"/>
    <col min="3327" max="3327" width="2.296875" style="19" customWidth="1"/>
    <col min="3328" max="3328" width="30" style="19" customWidth="1"/>
    <col min="3329" max="3329" width="16" style="19" customWidth="1"/>
    <col min="3330" max="3330" width="15.69921875" style="19" customWidth="1"/>
    <col min="3331" max="3336" width="15.09765625" style="19" customWidth="1"/>
    <col min="3337" max="3337" width="14.296875" style="19" customWidth="1"/>
    <col min="3338" max="3341" width="15.09765625" style="19" customWidth="1"/>
    <col min="3342" max="3582" width="9.09765625" style="19"/>
    <col min="3583" max="3583" width="2.296875" style="19" customWidth="1"/>
    <col min="3584" max="3584" width="30" style="19" customWidth="1"/>
    <col min="3585" max="3585" width="16" style="19" customWidth="1"/>
    <col min="3586" max="3586" width="15.69921875" style="19" customWidth="1"/>
    <col min="3587" max="3592" width="15.09765625" style="19" customWidth="1"/>
    <col min="3593" max="3593" width="14.296875" style="19" customWidth="1"/>
    <col min="3594" max="3597" width="15.09765625" style="19" customWidth="1"/>
    <col min="3598" max="3838" width="9.09765625" style="19"/>
    <col min="3839" max="3839" width="2.296875" style="19" customWidth="1"/>
    <col min="3840" max="3840" width="30" style="19" customWidth="1"/>
    <col min="3841" max="3841" width="16" style="19" customWidth="1"/>
    <col min="3842" max="3842" width="15.69921875" style="19" customWidth="1"/>
    <col min="3843" max="3848" width="15.09765625" style="19" customWidth="1"/>
    <col min="3849" max="3849" width="14.296875" style="19" customWidth="1"/>
    <col min="3850" max="3853" width="15.09765625" style="19" customWidth="1"/>
    <col min="3854" max="4094" width="9.09765625" style="19"/>
    <col min="4095" max="4095" width="2.296875" style="19" customWidth="1"/>
    <col min="4096" max="4096" width="30" style="19" customWidth="1"/>
    <col min="4097" max="4097" width="16" style="19" customWidth="1"/>
    <col min="4098" max="4098" width="15.69921875" style="19" customWidth="1"/>
    <col min="4099" max="4104" width="15.09765625" style="19" customWidth="1"/>
    <col min="4105" max="4105" width="14.296875" style="19" customWidth="1"/>
    <col min="4106" max="4109" width="15.09765625" style="19" customWidth="1"/>
    <col min="4110" max="4350" width="9.09765625" style="19"/>
    <col min="4351" max="4351" width="2.296875" style="19" customWidth="1"/>
    <col min="4352" max="4352" width="30" style="19" customWidth="1"/>
    <col min="4353" max="4353" width="16" style="19" customWidth="1"/>
    <col min="4354" max="4354" width="15.69921875" style="19" customWidth="1"/>
    <col min="4355" max="4360" width="15.09765625" style="19" customWidth="1"/>
    <col min="4361" max="4361" width="14.296875" style="19" customWidth="1"/>
    <col min="4362" max="4365" width="15.09765625" style="19" customWidth="1"/>
    <col min="4366" max="4606" width="9.09765625" style="19"/>
    <col min="4607" max="4607" width="2.296875" style="19" customWidth="1"/>
    <col min="4608" max="4608" width="30" style="19" customWidth="1"/>
    <col min="4609" max="4609" width="16" style="19" customWidth="1"/>
    <col min="4610" max="4610" width="15.69921875" style="19" customWidth="1"/>
    <col min="4611" max="4616" width="15.09765625" style="19" customWidth="1"/>
    <col min="4617" max="4617" width="14.296875" style="19" customWidth="1"/>
    <col min="4618" max="4621" width="15.09765625" style="19" customWidth="1"/>
    <col min="4622" max="4862" width="9.09765625" style="19"/>
    <col min="4863" max="4863" width="2.296875" style="19" customWidth="1"/>
    <col min="4864" max="4864" width="30" style="19" customWidth="1"/>
    <col min="4865" max="4865" width="16" style="19" customWidth="1"/>
    <col min="4866" max="4866" width="15.69921875" style="19" customWidth="1"/>
    <col min="4867" max="4872" width="15.09765625" style="19" customWidth="1"/>
    <col min="4873" max="4873" width="14.296875" style="19" customWidth="1"/>
    <col min="4874" max="4877" width="15.09765625" style="19" customWidth="1"/>
    <col min="4878" max="5118" width="9.09765625" style="19"/>
    <col min="5119" max="5119" width="2.296875" style="19" customWidth="1"/>
    <col min="5120" max="5120" width="30" style="19" customWidth="1"/>
    <col min="5121" max="5121" width="16" style="19" customWidth="1"/>
    <col min="5122" max="5122" width="15.69921875" style="19" customWidth="1"/>
    <col min="5123" max="5128" width="15.09765625" style="19" customWidth="1"/>
    <col min="5129" max="5129" width="14.296875" style="19" customWidth="1"/>
    <col min="5130" max="5133" width="15.09765625" style="19" customWidth="1"/>
    <col min="5134" max="5374" width="9.09765625" style="19"/>
    <col min="5375" max="5375" width="2.296875" style="19" customWidth="1"/>
    <col min="5376" max="5376" width="30" style="19" customWidth="1"/>
    <col min="5377" max="5377" width="16" style="19" customWidth="1"/>
    <col min="5378" max="5378" width="15.69921875" style="19" customWidth="1"/>
    <col min="5379" max="5384" width="15.09765625" style="19" customWidth="1"/>
    <col min="5385" max="5385" width="14.296875" style="19" customWidth="1"/>
    <col min="5386" max="5389" width="15.09765625" style="19" customWidth="1"/>
    <col min="5390" max="5630" width="9.09765625" style="19"/>
    <col min="5631" max="5631" width="2.296875" style="19" customWidth="1"/>
    <col min="5632" max="5632" width="30" style="19" customWidth="1"/>
    <col min="5633" max="5633" width="16" style="19" customWidth="1"/>
    <col min="5634" max="5634" width="15.69921875" style="19" customWidth="1"/>
    <col min="5635" max="5640" width="15.09765625" style="19" customWidth="1"/>
    <col min="5641" max="5641" width="14.296875" style="19" customWidth="1"/>
    <col min="5642" max="5645" width="15.09765625" style="19" customWidth="1"/>
    <col min="5646" max="5886" width="9.09765625" style="19"/>
    <col min="5887" max="5887" width="2.296875" style="19" customWidth="1"/>
    <col min="5888" max="5888" width="30" style="19" customWidth="1"/>
    <col min="5889" max="5889" width="16" style="19" customWidth="1"/>
    <col min="5890" max="5890" width="15.69921875" style="19" customWidth="1"/>
    <col min="5891" max="5896" width="15.09765625" style="19" customWidth="1"/>
    <col min="5897" max="5897" width="14.296875" style="19" customWidth="1"/>
    <col min="5898" max="5901" width="15.09765625" style="19" customWidth="1"/>
    <col min="5902" max="6142" width="9.09765625" style="19"/>
    <col min="6143" max="6143" width="2.296875" style="19" customWidth="1"/>
    <col min="6144" max="6144" width="30" style="19" customWidth="1"/>
    <col min="6145" max="6145" width="16" style="19" customWidth="1"/>
    <col min="6146" max="6146" width="15.69921875" style="19" customWidth="1"/>
    <col min="6147" max="6152" width="15.09765625" style="19" customWidth="1"/>
    <col min="6153" max="6153" width="14.296875" style="19" customWidth="1"/>
    <col min="6154" max="6157" width="15.09765625" style="19" customWidth="1"/>
    <col min="6158" max="6398" width="9.09765625" style="19"/>
    <col min="6399" max="6399" width="2.296875" style="19" customWidth="1"/>
    <col min="6400" max="6400" width="30" style="19" customWidth="1"/>
    <col min="6401" max="6401" width="16" style="19" customWidth="1"/>
    <col min="6402" max="6402" width="15.69921875" style="19" customWidth="1"/>
    <col min="6403" max="6408" width="15.09765625" style="19" customWidth="1"/>
    <col min="6409" max="6409" width="14.296875" style="19" customWidth="1"/>
    <col min="6410" max="6413" width="15.09765625" style="19" customWidth="1"/>
    <col min="6414" max="6654" width="9.09765625" style="19"/>
    <col min="6655" max="6655" width="2.296875" style="19" customWidth="1"/>
    <col min="6656" max="6656" width="30" style="19" customWidth="1"/>
    <col min="6657" max="6657" width="16" style="19" customWidth="1"/>
    <col min="6658" max="6658" width="15.69921875" style="19" customWidth="1"/>
    <col min="6659" max="6664" width="15.09765625" style="19" customWidth="1"/>
    <col min="6665" max="6665" width="14.296875" style="19" customWidth="1"/>
    <col min="6666" max="6669" width="15.09765625" style="19" customWidth="1"/>
    <col min="6670" max="6910" width="9.09765625" style="19"/>
    <col min="6911" max="6911" width="2.296875" style="19" customWidth="1"/>
    <col min="6912" max="6912" width="30" style="19" customWidth="1"/>
    <col min="6913" max="6913" width="16" style="19" customWidth="1"/>
    <col min="6914" max="6914" width="15.69921875" style="19" customWidth="1"/>
    <col min="6915" max="6920" width="15.09765625" style="19" customWidth="1"/>
    <col min="6921" max="6921" width="14.296875" style="19" customWidth="1"/>
    <col min="6922" max="6925" width="15.09765625" style="19" customWidth="1"/>
    <col min="6926" max="7166" width="9.09765625" style="19"/>
    <col min="7167" max="7167" width="2.296875" style="19" customWidth="1"/>
    <col min="7168" max="7168" width="30" style="19" customWidth="1"/>
    <col min="7169" max="7169" width="16" style="19" customWidth="1"/>
    <col min="7170" max="7170" width="15.69921875" style="19" customWidth="1"/>
    <col min="7171" max="7176" width="15.09765625" style="19" customWidth="1"/>
    <col min="7177" max="7177" width="14.296875" style="19" customWidth="1"/>
    <col min="7178" max="7181" width="15.09765625" style="19" customWidth="1"/>
    <col min="7182" max="7422" width="9.09765625" style="19"/>
    <col min="7423" max="7423" width="2.296875" style="19" customWidth="1"/>
    <col min="7424" max="7424" width="30" style="19" customWidth="1"/>
    <col min="7425" max="7425" width="16" style="19" customWidth="1"/>
    <col min="7426" max="7426" width="15.69921875" style="19" customWidth="1"/>
    <col min="7427" max="7432" width="15.09765625" style="19" customWidth="1"/>
    <col min="7433" max="7433" width="14.296875" style="19" customWidth="1"/>
    <col min="7434" max="7437" width="15.09765625" style="19" customWidth="1"/>
    <col min="7438" max="7678" width="9.09765625" style="19"/>
    <col min="7679" max="7679" width="2.296875" style="19" customWidth="1"/>
    <col min="7680" max="7680" width="30" style="19" customWidth="1"/>
    <col min="7681" max="7681" width="16" style="19" customWidth="1"/>
    <col min="7682" max="7682" width="15.69921875" style="19" customWidth="1"/>
    <col min="7683" max="7688" width="15.09765625" style="19" customWidth="1"/>
    <col min="7689" max="7689" width="14.296875" style="19" customWidth="1"/>
    <col min="7690" max="7693" width="15.09765625" style="19" customWidth="1"/>
    <col min="7694" max="7934" width="9.09765625" style="19"/>
    <col min="7935" max="7935" width="2.296875" style="19" customWidth="1"/>
    <col min="7936" max="7936" width="30" style="19" customWidth="1"/>
    <col min="7937" max="7937" width="16" style="19" customWidth="1"/>
    <col min="7938" max="7938" width="15.69921875" style="19" customWidth="1"/>
    <col min="7939" max="7944" width="15.09765625" style="19" customWidth="1"/>
    <col min="7945" max="7945" width="14.296875" style="19" customWidth="1"/>
    <col min="7946" max="7949" width="15.09765625" style="19" customWidth="1"/>
    <col min="7950" max="8190" width="9.09765625" style="19"/>
    <col min="8191" max="8191" width="2.296875" style="19" customWidth="1"/>
    <col min="8192" max="8192" width="30" style="19" customWidth="1"/>
    <col min="8193" max="8193" width="16" style="19" customWidth="1"/>
    <col min="8194" max="8194" width="15.69921875" style="19" customWidth="1"/>
    <col min="8195" max="8200" width="15.09765625" style="19" customWidth="1"/>
    <col min="8201" max="8201" width="14.296875" style="19" customWidth="1"/>
    <col min="8202" max="8205" width="15.09765625" style="19" customWidth="1"/>
    <col min="8206" max="8446" width="9.09765625" style="19"/>
    <col min="8447" max="8447" width="2.296875" style="19" customWidth="1"/>
    <col min="8448" max="8448" width="30" style="19" customWidth="1"/>
    <col min="8449" max="8449" width="16" style="19" customWidth="1"/>
    <col min="8450" max="8450" width="15.69921875" style="19" customWidth="1"/>
    <col min="8451" max="8456" width="15.09765625" style="19" customWidth="1"/>
    <col min="8457" max="8457" width="14.296875" style="19" customWidth="1"/>
    <col min="8458" max="8461" width="15.09765625" style="19" customWidth="1"/>
    <col min="8462" max="8702" width="9.09765625" style="19"/>
    <col min="8703" max="8703" width="2.296875" style="19" customWidth="1"/>
    <col min="8704" max="8704" width="30" style="19" customWidth="1"/>
    <col min="8705" max="8705" width="16" style="19" customWidth="1"/>
    <col min="8706" max="8706" width="15.69921875" style="19" customWidth="1"/>
    <col min="8707" max="8712" width="15.09765625" style="19" customWidth="1"/>
    <col min="8713" max="8713" width="14.296875" style="19" customWidth="1"/>
    <col min="8714" max="8717" width="15.09765625" style="19" customWidth="1"/>
    <col min="8718" max="8958" width="9.09765625" style="19"/>
    <col min="8959" max="8959" width="2.296875" style="19" customWidth="1"/>
    <col min="8960" max="8960" width="30" style="19" customWidth="1"/>
    <col min="8961" max="8961" width="16" style="19" customWidth="1"/>
    <col min="8962" max="8962" width="15.69921875" style="19" customWidth="1"/>
    <col min="8963" max="8968" width="15.09765625" style="19" customWidth="1"/>
    <col min="8969" max="8969" width="14.296875" style="19" customWidth="1"/>
    <col min="8970" max="8973" width="15.09765625" style="19" customWidth="1"/>
    <col min="8974" max="9214" width="9.09765625" style="19"/>
    <col min="9215" max="9215" width="2.296875" style="19" customWidth="1"/>
    <col min="9216" max="9216" width="30" style="19" customWidth="1"/>
    <col min="9217" max="9217" width="16" style="19" customWidth="1"/>
    <col min="9218" max="9218" width="15.69921875" style="19" customWidth="1"/>
    <col min="9219" max="9224" width="15.09765625" style="19" customWidth="1"/>
    <col min="9225" max="9225" width="14.296875" style="19" customWidth="1"/>
    <col min="9226" max="9229" width="15.09765625" style="19" customWidth="1"/>
    <col min="9230" max="9470" width="9.09765625" style="19"/>
    <col min="9471" max="9471" width="2.296875" style="19" customWidth="1"/>
    <col min="9472" max="9472" width="30" style="19" customWidth="1"/>
    <col min="9473" max="9473" width="16" style="19" customWidth="1"/>
    <col min="9474" max="9474" width="15.69921875" style="19" customWidth="1"/>
    <col min="9475" max="9480" width="15.09765625" style="19" customWidth="1"/>
    <col min="9481" max="9481" width="14.296875" style="19" customWidth="1"/>
    <col min="9482" max="9485" width="15.09765625" style="19" customWidth="1"/>
    <col min="9486" max="9726" width="9.09765625" style="19"/>
    <col min="9727" max="9727" width="2.296875" style="19" customWidth="1"/>
    <col min="9728" max="9728" width="30" style="19" customWidth="1"/>
    <col min="9729" max="9729" width="16" style="19" customWidth="1"/>
    <col min="9730" max="9730" width="15.69921875" style="19" customWidth="1"/>
    <col min="9731" max="9736" width="15.09765625" style="19" customWidth="1"/>
    <col min="9737" max="9737" width="14.296875" style="19" customWidth="1"/>
    <col min="9738" max="9741" width="15.09765625" style="19" customWidth="1"/>
    <col min="9742" max="9982" width="9.09765625" style="19"/>
    <col min="9983" max="9983" width="2.296875" style="19" customWidth="1"/>
    <col min="9984" max="9984" width="30" style="19" customWidth="1"/>
    <col min="9985" max="9985" width="16" style="19" customWidth="1"/>
    <col min="9986" max="9986" width="15.69921875" style="19" customWidth="1"/>
    <col min="9987" max="9992" width="15.09765625" style="19" customWidth="1"/>
    <col min="9993" max="9993" width="14.296875" style="19" customWidth="1"/>
    <col min="9994" max="9997" width="15.09765625" style="19" customWidth="1"/>
    <col min="9998" max="10238" width="9.09765625" style="19"/>
    <col min="10239" max="10239" width="2.296875" style="19" customWidth="1"/>
    <col min="10240" max="10240" width="30" style="19" customWidth="1"/>
    <col min="10241" max="10241" width="16" style="19" customWidth="1"/>
    <col min="10242" max="10242" width="15.69921875" style="19" customWidth="1"/>
    <col min="10243" max="10248" width="15.09765625" style="19" customWidth="1"/>
    <col min="10249" max="10249" width="14.296875" style="19" customWidth="1"/>
    <col min="10250" max="10253" width="15.09765625" style="19" customWidth="1"/>
    <col min="10254" max="10494" width="9.09765625" style="19"/>
    <col min="10495" max="10495" width="2.296875" style="19" customWidth="1"/>
    <col min="10496" max="10496" width="30" style="19" customWidth="1"/>
    <col min="10497" max="10497" width="16" style="19" customWidth="1"/>
    <col min="10498" max="10498" width="15.69921875" style="19" customWidth="1"/>
    <col min="10499" max="10504" width="15.09765625" style="19" customWidth="1"/>
    <col min="10505" max="10505" width="14.296875" style="19" customWidth="1"/>
    <col min="10506" max="10509" width="15.09765625" style="19" customWidth="1"/>
    <col min="10510" max="10750" width="9.09765625" style="19"/>
    <col min="10751" max="10751" width="2.296875" style="19" customWidth="1"/>
    <col min="10752" max="10752" width="30" style="19" customWidth="1"/>
    <col min="10753" max="10753" width="16" style="19" customWidth="1"/>
    <col min="10754" max="10754" width="15.69921875" style="19" customWidth="1"/>
    <col min="10755" max="10760" width="15.09765625" style="19" customWidth="1"/>
    <col min="10761" max="10761" width="14.296875" style="19" customWidth="1"/>
    <col min="10762" max="10765" width="15.09765625" style="19" customWidth="1"/>
    <col min="10766" max="11006" width="9.09765625" style="19"/>
    <col min="11007" max="11007" width="2.296875" style="19" customWidth="1"/>
    <col min="11008" max="11008" width="30" style="19" customWidth="1"/>
    <col min="11009" max="11009" width="16" style="19" customWidth="1"/>
    <col min="11010" max="11010" width="15.69921875" style="19" customWidth="1"/>
    <col min="11011" max="11016" width="15.09765625" style="19" customWidth="1"/>
    <col min="11017" max="11017" width="14.296875" style="19" customWidth="1"/>
    <col min="11018" max="11021" width="15.09765625" style="19" customWidth="1"/>
    <col min="11022" max="11262" width="9.09765625" style="19"/>
    <col min="11263" max="11263" width="2.296875" style="19" customWidth="1"/>
    <col min="11264" max="11264" width="30" style="19" customWidth="1"/>
    <col min="11265" max="11265" width="16" style="19" customWidth="1"/>
    <col min="11266" max="11266" width="15.69921875" style="19" customWidth="1"/>
    <col min="11267" max="11272" width="15.09765625" style="19" customWidth="1"/>
    <col min="11273" max="11273" width="14.296875" style="19" customWidth="1"/>
    <col min="11274" max="11277" width="15.09765625" style="19" customWidth="1"/>
    <col min="11278" max="11518" width="9.09765625" style="19"/>
    <col min="11519" max="11519" width="2.296875" style="19" customWidth="1"/>
    <col min="11520" max="11520" width="30" style="19" customWidth="1"/>
    <col min="11521" max="11521" width="16" style="19" customWidth="1"/>
    <col min="11522" max="11522" width="15.69921875" style="19" customWidth="1"/>
    <col min="11523" max="11528" width="15.09765625" style="19" customWidth="1"/>
    <col min="11529" max="11529" width="14.296875" style="19" customWidth="1"/>
    <col min="11530" max="11533" width="15.09765625" style="19" customWidth="1"/>
    <col min="11534" max="11774" width="9.09765625" style="19"/>
    <col min="11775" max="11775" width="2.296875" style="19" customWidth="1"/>
    <col min="11776" max="11776" width="30" style="19" customWidth="1"/>
    <col min="11777" max="11777" width="16" style="19" customWidth="1"/>
    <col min="11778" max="11778" width="15.69921875" style="19" customWidth="1"/>
    <col min="11779" max="11784" width="15.09765625" style="19" customWidth="1"/>
    <col min="11785" max="11785" width="14.296875" style="19" customWidth="1"/>
    <col min="11786" max="11789" width="15.09765625" style="19" customWidth="1"/>
    <col min="11790" max="12030" width="9.09765625" style="19"/>
    <col min="12031" max="12031" width="2.296875" style="19" customWidth="1"/>
    <col min="12032" max="12032" width="30" style="19" customWidth="1"/>
    <col min="12033" max="12033" width="16" style="19" customWidth="1"/>
    <col min="12034" max="12034" width="15.69921875" style="19" customWidth="1"/>
    <col min="12035" max="12040" width="15.09765625" style="19" customWidth="1"/>
    <col min="12041" max="12041" width="14.296875" style="19" customWidth="1"/>
    <col min="12042" max="12045" width="15.09765625" style="19" customWidth="1"/>
    <col min="12046" max="12286" width="9.09765625" style="19"/>
    <col min="12287" max="12287" width="2.296875" style="19" customWidth="1"/>
    <col min="12288" max="12288" width="30" style="19" customWidth="1"/>
    <col min="12289" max="12289" width="16" style="19" customWidth="1"/>
    <col min="12290" max="12290" width="15.69921875" style="19" customWidth="1"/>
    <col min="12291" max="12296" width="15.09765625" style="19" customWidth="1"/>
    <col min="12297" max="12297" width="14.296875" style="19" customWidth="1"/>
    <col min="12298" max="12301" width="15.09765625" style="19" customWidth="1"/>
    <col min="12302" max="12542" width="9.09765625" style="19"/>
    <col min="12543" max="12543" width="2.296875" style="19" customWidth="1"/>
    <col min="12544" max="12544" width="30" style="19" customWidth="1"/>
    <col min="12545" max="12545" width="16" style="19" customWidth="1"/>
    <col min="12546" max="12546" width="15.69921875" style="19" customWidth="1"/>
    <col min="12547" max="12552" width="15.09765625" style="19" customWidth="1"/>
    <col min="12553" max="12553" width="14.296875" style="19" customWidth="1"/>
    <col min="12554" max="12557" width="15.09765625" style="19" customWidth="1"/>
    <col min="12558" max="12798" width="9.09765625" style="19"/>
    <col min="12799" max="12799" width="2.296875" style="19" customWidth="1"/>
    <col min="12800" max="12800" width="30" style="19" customWidth="1"/>
    <col min="12801" max="12801" width="16" style="19" customWidth="1"/>
    <col min="12802" max="12802" width="15.69921875" style="19" customWidth="1"/>
    <col min="12803" max="12808" width="15.09765625" style="19" customWidth="1"/>
    <col min="12809" max="12809" width="14.296875" style="19" customWidth="1"/>
    <col min="12810" max="12813" width="15.09765625" style="19" customWidth="1"/>
    <col min="12814" max="13054" width="9.09765625" style="19"/>
    <col min="13055" max="13055" width="2.296875" style="19" customWidth="1"/>
    <col min="13056" max="13056" width="30" style="19" customWidth="1"/>
    <col min="13057" max="13057" width="16" style="19" customWidth="1"/>
    <col min="13058" max="13058" width="15.69921875" style="19" customWidth="1"/>
    <col min="13059" max="13064" width="15.09765625" style="19" customWidth="1"/>
    <col min="13065" max="13065" width="14.296875" style="19" customWidth="1"/>
    <col min="13066" max="13069" width="15.09765625" style="19" customWidth="1"/>
    <col min="13070" max="13310" width="9.09765625" style="19"/>
    <col min="13311" max="13311" width="2.296875" style="19" customWidth="1"/>
    <col min="13312" max="13312" width="30" style="19" customWidth="1"/>
    <col min="13313" max="13313" width="16" style="19" customWidth="1"/>
    <col min="13314" max="13314" width="15.69921875" style="19" customWidth="1"/>
    <col min="13315" max="13320" width="15.09765625" style="19" customWidth="1"/>
    <col min="13321" max="13321" width="14.296875" style="19" customWidth="1"/>
    <col min="13322" max="13325" width="15.09765625" style="19" customWidth="1"/>
    <col min="13326" max="13566" width="9.09765625" style="19"/>
    <col min="13567" max="13567" width="2.296875" style="19" customWidth="1"/>
    <col min="13568" max="13568" width="30" style="19" customWidth="1"/>
    <col min="13569" max="13569" width="16" style="19" customWidth="1"/>
    <col min="13570" max="13570" width="15.69921875" style="19" customWidth="1"/>
    <col min="13571" max="13576" width="15.09765625" style="19" customWidth="1"/>
    <col min="13577" max="13577" width="14.296875" style="19" customWidth="1"/>
    <col min="13578" max="13581" width="15.09765625" style="19" customWidth="1"/>
    <col min="13582" max="13822" width="9.09765625" style="19"/>
    <col min="13823" max="13823" width="2.296875" style="19" customWidth="1"/>
    <col min="13824" max="13824" width="30" style="19" customWidth="1"/>
    <col min="13825" max="13825" width="16" style="19" customWidth="1"/>
    <col min="13826" max="13826" width="15.69921875" style="19" customWidth="1"/>
    <col min="13827" max="13832" width="15.09765625" style="19" customWidth="1"/>
    <col min="13833" max="13833" width="14.296875" style="19" customWidth="1"/>
    <col min="13834" max="13837" width="15.09765625" style="19" customWidth="1"/>
    <col min="13838" max="14078" width="9.09765625" style="19"/>
    <col min="14079" max="14079" width="2.296875" style="19" customWidth="1"/>
    <col min="14080" max="14080" width="30" style="19" customWidth="1"/>
    <col min="14081" max="14081" width="16" style="19" customWidth="1"/>
    <col min="14082" max="14082" width="15.69921875" style="19" customWidth="1"/>
    <col min="14083" max="14088" width="15.09765625" style="19" customWidth="1"/>
    <col min="14089" max="14089" width="14.296875" style="19" customWidth="1"/>
    <col min="14090" max="14093" width="15.09765625" style="19" customWidth="1"/>
    <col min="14094" max="14334" width="9.09765625" style="19"/>
    <col min="14335" max="14335" width="2.296875" style="19" customWidth="1"/>
    <col min="14336" max="14336" width="30" style="19" customWidth="1"/>
    <col min="14337" max="14337" width="16" style="19" customWidth="1"/>
    <col min="14338" max="14338" width="15.69921875" style="19" customWidth="1"/>
    <col min="14339" max="14344" width="15.09765625" style="19" customWidth="1"/>
    <col min="14345" max="14345" width="14.296875" style="19" customWidth="1"/>
    <col min="14346" max="14349" width="15.09765625" style="19" customWidth="1"/>
    <col min="14350" max="14590" width="9.09765625" style="19"/>
    <col min="14591" max="14591" width="2.296875" style="19" customWidth="1"/>
    <col min="14592" max="14592" width="30" style="19" customWidth="1"/>
    <col min="14593" max="14593" width="16" style="19" customWidth="1"/>
    <col min="14594" max="14594" width="15.69921875" style="19" customWidth="1"/>
    <col min="14595" max="14600" width="15.09765625" style="19" customWidth="1"/>
    <col min="14601" max="14601" width="14.296875" style="19" customWidth="1"/>
    <col min="14602" max="14605" width="15.09765625" style="19" customWidth="1"/>
    <col min="14606" max="14846" width="9.09765625" style="19"/>
    <col min="14847" max="14847" width="2.296875" style="19" customWidth="1"/>
    <col min="14848" max="14848" width="30" style="19" customWidth="1"/>
    <col min="14849" max="14849" width="16" style="19" customWidth="1"/>
    <col min="14850" max="14850" width="15.69921875" style="19" customWidth="1"/>
    <col min="14851" max="14856" width="15.09765625" style="19" customWidth="1"/>
    <col min="14857" max="14857" width="14.296875" style="19" customWidth="1"/>
    <col min="14858" max="14861" width="15.09765625" style="19" customWidth="1"/>
    <col min="14862" max="15102" width="9.09765625" style="19"/>
    <col min="15103" max="15103" width="2.296875" style="19" customWidth="1"/>
    <col min="15104" max="15104" width="30" style="19" customWidth="1"/>
    <col min="15105" max="15105" width="16" style="19" customWidth="1"/>
    <col min="15106" max="15106" width="15.69921875" style="19" customWidth="1"/>
    <col min="15107" max="15112" width="15.09765625" style="19" customWidth="1"/>
    <col min="15113" max="15113" width="14.296875" style="19" customWidth="1"/>
    <col min="15114" max="15117" width="15.09765625" style="19" customWidth="1"/>
    <col min="15118" max="15358" width="9.09765625" style="19"/>
    <col min="15359" max="15359" width="2.296875" style="19" customWidth="1"/>
    <col min="15360" max="15360" width="30" style="19" customWidth="1"/>
    <col min="15361" max="15361" width="16" style="19" customWidth="1"/>
    <col min="15362" max="15362" width="15.69921875" style="19" customWidth="1"/>
    <col min="15363" max="15368" width="15.09765625" style="19" customWidth="1"/>
    <col min="15369" max="15369" width="14.296875" style="19" customWidth="1"/>
    <col min="15370" max="15373" width="15.09765625" style="19" customWidth="1"/>
    <col min="15374" max="15614" width="9.09765625" style="19"/>
    <col min="15615" max="15615" width="2.296875" style="19" customWidth="1"/>
    <col min="15616" max="15616" width="30" style="19" customWidth="1"/>
    <col min="15617" max="15617" width="16" style="19" customWidth="1"/>
    <col min="15618" max="15618" width="15.69921875" style="19" customWidth="1"/>
    <col min="15619" max="15624" width="15.09765625" style="19" customWidth="1"/>
    <col min="15625" max="15625" width="14.296875" style="19" customWidth="1"/>
    <col min="15626" max="15629" width="15.09765625" style="19" customWidth="1"/>
    <col min="15630" max="15870" width="9.09765625" style="19"/>
    <col min="15871" max="15871" width="2.296875" style="19" customWidth="1"/>
    <col min="15872" max="15872" width="30" style="19" customWidth="1"/>
    <col min="15873" max="15873" width="16" style="19" customWidth="1"/>
    <col min="15874" max="15874" width="15.69921875" style="19" customWidth="1"/>
    <col min="15875" max="15880" width="15.09765625" style="19" customWidth="1"/>
    <col min="15881" max="15881" width="14.296875" style="19" customWidth="1"/>
    <col min="15882" max="15885" width="15.09765625" style="19" customWidth="1"/>
    <col min="15886" max="16126" width="9.09765625" style="19"/>
    <col min="16127" max="16127" width="2.296875" style="19" customWidth="1"/>
    <col min="16128" max="16128" width="30" style="19" customWidth="1"/>
    <col min="16129" max="16129" width="16" style="19" customWidth="1"/>
    <col min="16130" max="16130" width="15.69921875" style="19" customWidth="1"/>
    <col min="16131" max="16136" width="15.09765625" style="19" customWidth="1"/>
    <col min="16137" max="16137" width="14.296875" style="19" customWidth="1"/>
    <col min="16138" max="16141" width="15.09765625" style="19" customWidth="1"/>
    <col min="16142" max="16384" width="9.09765625" style="19"/>
  </cols>
  <sheetData>
    <row r="1" spans="1:13" s="63" customFormat="1" ht="13.05" customHeight="1">
      <c r="A1" s="320" t="s">
        <v>109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62"/>
    </row>
    <row r="2" spans="1:13" s="63" customFormat="1" ht="13.05" customHeight="1">
      <c r="A2" s="320" t="s">
        <v>51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62"/>
    </row>
    <row r="3" spans="1:13" s="63" customFormat="1" ht="13.05" customHeight="1">
      <c r="A3" s="320" t="s">
        <v>318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62"/>
    </row>
    <row r="4" spans="1:13" s="63" customFormat="1" ht="7.8" customHeight="1">
      <c r="A4" s="116"/>
      <c r="B4" s="65"/>
      <c r="C4" s="65"/>
      <c r="D4" s="65"/>
      <c r="E4" s="65"/>
      <c r="F4" s="65"/>
      <c r="G4" s="65"/>
      <c r="H4" s="65"/>
      <c r="I4" s="65"/>
      <c r="J4" s="65"/>
      <c r="K4" s="66"/>
      <c r="L4" s="62"/>
      <c r="M4" s="62"/>
    </row>
    <row r="5" spans="1:13" s="69" customFormat="1" ht="13.05" customHeight="1">
      <c r="A5" s="321" t="s">
        <v>319</v>
      </c>
      <c r="B5" s="324" t="s">
        <v>52</v>
      </c>
      <c r="C5" s="324" t="s">
        <v>21</v>
      </c>
      <c r="D5" s="324" t="s">
        <v>53</v>
      </c>
      <c r="E5" s="117" t="s">
        <v>94</v>
      </c>
      <c r="F5" s="117"/>
      <c r="G5" s="117"/>
      <c r="H5" s="117"/>
      <c r="I5" s="117" t="s">
        <v>54</v>
      </c>
      <c r="J5" s="117" t="s">
        <v>55</v>
      </c>
      <c r="K5" s="117"/>
      <c r="L5" s="117"/>
      <c r="M5" s="68"/>
    </row>
    <row r="6" spans="1:13" s="69" customFormat="1" ht="13.05" customHeight="1">
      <c r="A6" s="322"/>
      <c r="B6" s="325"/>
      <c r="C6" s="325"/>
      <c r="D6" s="325"/>
      <c r="E6" s="118" t="s">
        <v>95</v>
      </c>
      <c r="F6" s="118" t="s">
        <v>56</v>
      </c>
      <c r="G6" s="118" t="s">
        <v>57</v>
      </c>
      <c r="H6" s="118" t="s">
        <v>58</v>
      </c>
      <c r="I6" s="118" t="s">
        <v>59</v>
      </c>
      <c r="J6" s="118" t="s">
        <v>60</v>
      </c>
      <c r="K6" s="118" t="s">
        <v>105</v>
      </c>
      <c r="L6" s="118" t="s">
        <v>61</v>
      </c>
      <c r="M6" s="68"/>
    </row>
    <row r="7" spans="1:13" s="69" customFormat="1" ht="13.05" customHeight="1">
      <c r="A7" s="323"/>
      <c r="B7" s="326"/>
      <c r="C7" s="326"/>
      <c r="D7" s="326"/>
      <c r="E7" s="119" t="s">
        <v>96</v>
      </c>
      <c r="F7" s="119"/>
      <c r="G7" s="119"/>
      <c r="H7" s="119"/>
      <c r="I7" s="119" t="s">
        <v>62</v>
      </c>
      <c r="J7" s="119" t="s">
        <v>63</v>
      </c>
      <c r="K7" s="119"/>
      <c r="L7" s="119"/>
      <c r="M7" s="68"/>
    </row>
    <row r="8" spans="1:13" s="76" customFormat="1" ht="13.05" customHeight="1">
      <c r="A8" s="72" t="s">
        <v>64</v>
      </c>
      <c r="B8" s="73"/>
      <c r="C8" s="73"/>
      <c r="D8" s="73"/>
      <c r="E8" s="74"/>
      <c r="F8" s="74"/>
      <c r="G8" s="74"/>
      <c r="H8" s="74"/>
      <c r="I8" s="74"/>
      <c r="J8" s="74"/>
      <c r="K8" s="74"/>
      <c r="L8" s="73"/>
      <c r="M8" s="75"/>
    </row>
    <row r="9" spans="1:13" s="75" customFormat="1" ht="13.05" customHeight="1">
      <c r="A9" s="77" t="s">
        <v>61</v>
      </c>
      <c r="B9" s="74">
        <v>20862900</v>
      </c>
      <c r="C9" s="74">
        <f>SUM(D9:L9)</f>
        <v>18303495.84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f>[2]งบกลาง!$F$7</f>
        <v>18303495.84</v>
      </c>
    </row>
    <row r="10" spans="1:13" s="75" customFormat="1" ht="13.05" customHeight="1">
      <c r="A10" s="171" t="s">
        <v>167</v>
      </c>
      <c r="B10" s="165"/>
      <c r="C10" s="165">
        <f t="shared" ref="C10:C21" si="0">SUM(D10:L10)</f>
        <v>4212758.8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f>[2]งบกลาง!$F$8</f>
        <v>4212758.8</v>
      </c>
    </row>
    <row r="11" spans="1:13" s="75" customFormat="1" ht="13.05" customHeight="1">
      <c r="A11" s="77" t="s">
        <v>65</v>
      </c>
      <c r="B11" s="74">
        <v>3836000</v>
      </c>
      <c r="C11" s="74">
        <f t="shared" si="0"/>
        <v>3686850</v>
      </c>
      <c r="D11" s="74">
        <f>[2]งานบริหารทั่วไป!$E$8</f>
        <v>3686850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</row>
    <row r="12" spans="1:13" s="75" customFormat="1" ht="13.05" customHeight="1">
      <c r="A12" s="77" t="s">
        <v>66</v>
      </c>
      <c r="B12" s="74">
        <v>51175000</v>
      </c>
      <c r="C12" s="74">
        <f>SUM(D12:L12)</f>
        <v>49744944.939999998</v>
      </c>
      <c r="D12" s="74">
        <f>[2]งานบริหารทั่วไป!$H$9</f>
        <v>12367905.800000001</v>
      </c>
      <c r="E12" s="74">
        <f>[2]การรักษาความสงบฯ!$H$10</f>
        <v>5041470.97</v>
      </c>
      <c r="F12" s="74">
        <f>[2]การศึกษา!$I$10</f>
        <v>20064140.599999998</v>
      </c>
      <c r="G12" s="74">
        <f>[2]สาธารณสุข!$I$10</f>
        <v>3093437.0300000003</v>
      </c>
      <c r="H12" s="74">
        <f>[2]เคหะและชุมชน!$I$10</f>
        <v>7427790.54</v>
      </c>
      <c r="I12" s="74">
        <f>[2]สร้างความเข้มแข็งของชุมชน!$G$10</f>
        <v>1750200</v>
      </c>
      <c r="J12" s="74">
        <v>0</v>
      </c>
      <c r="K12" s="74">
        <v>0</v>
      </c>
      <c r="L12" s="74">
        <v>0</v>
      </c>
    </row>
    <row r="13" spans="1:13" s="75" customFormat="1" ht="13.05" customHeight="1">
      <c r="A13" s="171" t="s">
        <v>168</v>
      </c>
      <c r="B13" s="165"/>
      <c r="C13" s="165">
        <f>SUM(D13:L13)</f>
        <v>1070280</v>
      </c>
      <c r="D13" s="165">
        <v>0</v>
      </c>
      <c r="E13" s="165">
        <v>0</v>
      </c>
      <c r="F13" s="165"/>
      <c r="G13" s="165">
        <v>0</v>
      </c>
      <c r="H13" s="165">
        <f>[2]เคหะและชุมชน!$I$11</f>
        <v>831720</v>
      </c>
      <c r="I13" s="165">
        <f>[2]สร้างความเข้มแข็งของชุมชน!$G$11</f>
        <v>238560</v>
      </c>
      <c r="J13" s="165">
        <v>0</v>
      </c>
      <c r="K13" s="165">
        <v>0</v>
      </c>
      <c r="L13" s="165">
        <v>0</v>
      </c>
    </row>
    <row r="14" spans="1:13" s="75" customFormat="1" ht="13.05" customHeight="1">
      <c r="A14" s="77" t="s">
        <v>35</v>
      </c>
      <c r="B14" s="74">
        <v>2560000</v>
      </c>
      <c r="C14" s="74">
        <f>SUM(D14:L14)</f>
        <v>1733180</v>
      </c>
      <c r="D14" s="74">
        <f>[2]งานบริหารทั่วไป!$H$10</f>
        <v>1061270</v>
      </c>
      <c r="E14" s="74">
        <f>[2]การรักษาความสงบฯ!$H$11</f>
        <v>131790</v>
      </c>
      <c r="F14" s="74">
        <f>[2]การศึกษา!$I$11</f>
        <v>109100</v>
      </c>
      <c r="G14" s="74">
        <f>[2]สาธารณสุข!$I$11</f>
        <v>92860</v>
      </c>
      <c r="H14" s="74">
        <f>[2]เคหะและชุมชน!$I$12</f>
        <v>338160</v>
      </c>
      <c r="I14" s="74">
        <f>[2]สร้างความเข้มแข็งของชุมชน!$G$12</f>
        <v>0</v>
      </c>
      <c r="J14" s="74">
        <v>0</v>
      </c>
      <c r="K14" s="74">
        <v>0</v>
      </c>
      <c r="L14" s="74">
        <v>0</v>
      </c>
    </row>
    <row r="15" spans="1:13" s="75" customFormat="1" ht="13.05" customHeight="1">
      <c r="A15" s="171" t="s">
        <v>169</v>
      </c>
      <c r="B15" s="165"/>
      <c r="C15" s="165">
        <f>SUM(D15:L15)</f>
        <v>430400</v>
      </c>
      <c r="D15" s="165">
        <v>0</v>
      </c>
      <c r="E15" s="165">
        <v>0</v>
      </c>
      <c r="F15" s="74">
        <f>[2]การศึกษา!$I$12</f>
        <v>360200</v>
      </c>
      <c r="G15" s="165">
        <v>0</v>
      </c>
      <c r="H15" s="165">
        <f>[2]เคหะและชุมชน!$I$13</f>
        <v>70200</v>
      </c>
      <c r="I15" s="165">
        <v>0</v>
      </c>
      <c r="J15" s="165">
        <v>0</v>
      </c>
      <c r="K15" s="165">
        <v>0</v>
      </c>
      <c r="L15" s="165">
        <v>0</v>
      </c>
    </row>
    <row r="16" spans="1:13" s="75" customFormat="1" ht="13.05" customHeight="1">
      <c r="A16" s="77" t="s">
        <v>67</v>
      </c>
      <c r="B16" s="74">
        <v>22624900</v>
      </c>
      <c r="C16" s="74">
        <f t="shared" si="0"/>
        <v>17404746.850000001</v>
      </c>
      <c r="D16" s="74">
        <f>[2]งานบริหารทั่วไป!$H$11</f>
        <v>2133251.81</v>
      </c>
      <c r="E16" s="74">
        <f>[2]การรักษาความสงบฯ!$H$12</f>
        <v>481413</v>
      </c>
      <c r="F16" s="74">
        <f>[2]การศึกษา!$I$13</f>
        <v>6216971</v>
      </c>
      <c r="G16" s="74">
        <f>[2]สาธารณสุข!$I$12</f>
        <v>2446877.54</v>
      </c>
      <c r="H16" s="74">
        <f>[2]เคหะและชุมชน!$I$14</f>
        <v>5405262.5</v>
      </c>
      <c r="I16" s="74">
        <f>[2]สร้างความเข้มแข็งของชุมชน!$G$13</f>
        <v>294217</v>
      </c>
      <c r="J16" s="74">
        <f>[2]งานศาสนา!$I$13</f>
        <v>426754</v>
      </c>
      <c r="K16" s="74">
        <v>0</v>
      </c>
      <c r="L16" s="74">
        <v>0</v>
      </c>
    </row>
    <row r="17" spans="1:13" s="75" customFormat="1" ht="13.05" customHeight="1">
      <c r="A17" s="77" t="s">
        <v>170</v>
      </c>
      <c r="B17" s="74"/>
      <c r="C17" s="74">
        <f t="shared" si="0"/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</row>
    <row r="18" spans="1:13" s="75" customFormat="1" ht="13.05" customHeight="1">
      <c r="A18" s="77" t="s">
        <v>68</v>
      </c>
      <c r="B18" s="74">
        <v>14726800</v>
      </c>
      <c r="C18" s="74">
        <f t="shared" si="0"/>
        <v>12121023.390000001</v>
      </c>
      <c r="D18" s="74">
        <f>[2]งานบริหารทั่วไป!$H$12</f>
        <v>1087778.28</v>
      </c>
      <c r="E18" s="74">
        <f>[2]การรักษาความสงบฯ!$H$13</f>
        <v>479933.9</v>
      </c>
      <c r="F18" s="74">
        <f>[2]การศึกษา!$I$14</f>
        <v>5260607.5999999996</v>
      </c>
      <c r="G18" s="74">
        <f>[2]สาธารณสุข!$I$13</f>
        <v>2422950.1100000003</v>
      </c>
      <c r="H18" s="74">
        <f>[2]เคหะและชุมชน!$I$15</f>
        <v>2620009.7999999998</v>
      </c>
      <c r="I18" s="74">
        <f>[2]สร้างความเข้มแข็งของชุมชน!$G$14</f>
        <v>66229.7</v>
      </c>
      <c r="J18" s="74">
        <f>[2]งานศาสนา!$I$14</f>
        <v>0</v>
      </c>
      <c r="K18" s="74">
        <f>[2]การพาณิชย์!$H$13</f>
        <v>183514</v>
      </c>
      <c r="L18" s="74">
        <v>0</v>
      </c>
    </row>
    <row r="19" spans="1:13" s="75" customFormat="1" ht="13.05" customHeight="1">
      <c r="A19" s="77" t="s">
        <v>69</v>
      </c>
      <c r="B19" s="74">
        <v>3493000</v>
      </c>
      <c r="C19" s="74">
        <f t="shared" si="0"/>
        <v>3018830.6899999995</v>
      </c>
      <c r="D19" s="74">
        <f>[2]งานบริหารทั่วไป!$H$13</f>
        <v>343992.93000000005</v>
      </c>
      <c r="E19" s="74">
        <f>[2]การรักษาความสงบฯ!$H$14</f>
        <v>17359.41</v>
      </c>
      <c r="F19" s="74">
        <f>[2]การศึกษา!$I$15</f>
        <v>696850.29999999981</v>
      </c>
      <c r="G19" s="74">
        <f>[2]สาธารณสุข!$I$14</f>
        <v>1507541.1600000001</v>
      </c>
      <c r="H19" s="74">
        <f>[2]เคหะและชุมชน!$I$16</f>
        <v>328008.09000000003</v>
      </c>
      <c r="I19" s="74">
        <f>[2]สร้างความเข้มแข็งของชุมชน!$G$15</f>
        <v>8429.4599999999991</v>
      </c>
      <c r="J19" s="74">
        <v>0</v>
      </c>
      <c r="K19" s="74">
        <f>[2]การพาณิชย์!$H$14</f>
        <v>116649.34</v>
      </c>
      <c r="L19" s="74">
        <v>0</v>
      </c>
    </row>
    <row r="20" spans="1:13" s="75" customFormat="1" ht="13.05" customHeight="1">
      <c r="A20" s="77" t="s">
        <v>70</v>
      </c>
      <c r="B20" s="74">
        <v>9908800</v>
      </c>
      <c r="C20" s="74">
        <f>SUM(D20:L20)</f>
        <v>9393960</v>
      </c>
      <c r="D20" s="74">
        <f>[2]งานบริหารทั่วไป!$H$14</f>
        <v>236800</v>
      </c>
      <c r="E20" s="74">
        <f>[2]การรักษาความสงบฯ!$H$15</f>
        <v>1572000</v>
      </c>
      <c r="F20" s="74">
        <f>[2]การศึกษา!$I$16</f>
        <v>1286000</v>
      </c>
      <c r="G20" s="74">
        <f>[2]สาธารณสุข!$I$15</f>
        <v>4356590</v>
      </c>
      <c r="H20" s="74">
        <f>[2]เคหะและชุมชน!$I$17</f>
        <v>960000</v>
      </c>
      <c r="I20" s="74">
        <f>[2]สร้างความเข้มแข็งของชุมชน!$G$16</f>
        <v>982570</v>
      </c>
      <c r="J20" s="74">
        <v>0</v>
      </c>
      <c r="K20" s="74">
        <v>0</v>
      </c>
      <c r="L20" s="74">
        <v>0</v>
      </c>
    </row>
    <row r="21" spans="1:13" s="75" customFormat="1" ht="13.05" customHeight="1">
      <c r="A21" s="171" t="s">
        <v>171</v>
      </c>
      <c r="B21" s="165"/>
      <c r="C21" s="165">
        <f t="shared" si="0"/>
        <v>96400</v>
      </c>
      <c r="D21" s="165"/>
      <c r="E21" s="165"/>
      <c r="F21" s="165">
        <f>[2]การศึกษา!$I$17</f>
        <v>96400</v>
      </c>
      <c r="G21" s="165"/>
      <c r="H21" s="165"/>
      <c r="I21" s="165"/>
      <c r="J21" s="165"/>
      <c r="K21" s="165"/>
      <c r="L21" s="165"/>
    </row>
    <row r="22" spans="1:13" s="75" customFormat="1" ht="13.05" customHeight="1">
      <c r="A22" s="77" t="s">
        <v>71</v>
      </c>
      <c r="B22" s="74">
        <v>9354600</v>
      </c>
      <c r="C22" s="74">
        <f>SUM(D22:L22)</f>
        <v>7774779.5099999998</v>
      </c>
      <c r="D22" s="74">
        <f>[2]งานบริหารทั่วไป!$H$15</f>
        <v>2682079.5099999998</v>
      </c>
      <c r="E22" s="74">
        <f>[2]การรักษาความสงบฯ!$H$16</f>
        <v>493000</v>
      </c>
      <c r="F22" s="74">
        <f>[2]การศึกษา!$I$18</f>
        <v>2705500</v>
      </c>
      <c r="G22" s="74">
        <f>[2]สาธารณสุข!$I$16</f>
        <v>500000</v>
      </c>
      <c r="H22" s="74">
        <f>[2]เคหะและชุมชน!$I$18</f>
        <v>894200</v>
      </c>
      <c r="I22" s="74">
        <f>[2]สร้างความเข้มแข็งของชุมชน!$G$17</f>
        <v>500000</v>
      </c>
      <c r="J22" s="74">
        <v>0</v>
      </c>
      <c r="K22" s="74">
        <v>0</v>
      </c>
      <c r="L22" s="74">
        <v>0</v>
      </c>
    </row>
    <row r="23" spans="1:13" s="75" customFormat="1" ht="13.05" customHeight="1">
      <c r="A23" s="171" t="s">
        <v>276</v>
      </c>
      <c r="B23" s="165"/>
      <c r="C23" s="165">
        <f>SUM(D23:L23)</f>
        <v>13626700</v>
      </c>
      <c r="D23" s="165"/>
      <c r="E23" s="165"/>
      <c r="F23" s="165"/>
      <c r="G23" s="165"/>
      <c r="H23" s="165">
        <f>[2]เคหะและชุมชน!$I$19</f>
        <v>13626700</v>
      </c>
      <c r="I23" s="165"/>
      <c r="J23" s="165"/>
      <c r="K23" s="165"/>
      <c r="L23" s="165"/>
    </row>
    <row r="24" spans="1:13" s="75" customFormat="1" ht="13.05" customHeight="1">
      <c r="A24" s="77" t="s">
        <v>102</v>
      </c>
      <c r="B24" s="74">
        <v>10258000</v>
      </c>
      <c r="C24" s="74">
        <f>SUM(D24:L24)</f>
        <v>9858000</v>
      </c>
      <c r="D24" s="74"/>
      <c r="E24" s="74">
        <v>0</v>
      </c>
      <c r="F24" s="74">
        <f>[2]การศึกษา!$I$20</f>
        <v>9708000</v>
      </c>
      <c r="G24" s="74">
        <v>0</v>
      </c>
      <c r="H24" s="74">
        <v>0</v>
      </c>
      <c r="I24" s="74">
        <v>0</v>
      </c>
      <c r="J24" s="74">
        <f>[2]งานศาสนา!$I$19</f>
        <v>150000</v>
      </c>
      <c r="K24" s="74">
        <v>0</v>
      </c>
      <c r="L24" s="74">
        <v>0</v>
      </c>
    </row>
    <row r="25" spans="1:13" s="76" customFormat="1" ht="13.05" customHeight="1" thickBot="1">
      <c r="A25" s="78" t="s">
        <v>74</v>
      </c>
      <c r="B25" s="79">
        <f t="shared" ref="B25:L25" si="1">SUM(B9:B24)</f>
        <v>148800000</v>
      </c>
      <c r="C25" s="79">
        <f>SUM(C9:C24)</f>
        <v>152476350.02000001</v>
      </c>
      <c r="D25" s="79">
        <f t="shared" si="1"/>
        <v>23599928.329999998</v>
      </c>
      <c r="E25" s="79">
        <f t="shared" si="1"/>
        <v>8216967.2800000003</v>
      </c>
      <c r="F25" s="79">
        <f>SUM(F9:F24)</f>
        <v>46503769.5</v>
      </c>
      <c r="G25" s="79">
        <f t="shared" si="1"/>
        <v>14420255.84</v>
      </c>
      <c r="H25" s="79">
        <f>SUM(H9:H24)</f>
        <v>32502050.93</v>
      </c>
      <c r="I25" s="79">
        <f t="shared" si="1"/>
        <v>3840206.16</v>
      </c>
      <c r="J25" s="79">
        <f t="shared" si="1"/>
        <v>576754</v>
      </c>
      <c r="K25" s="79">
        <f t="shared" si="1"/>
        <v>300163.33999999997</v>
      </c>
      <c r="L25" s="79">
        <f t="shared" si="1"/>
        <v>22516254.640000001</v>
      </c>
      <c r="M25" s="75"/>
    </row>
    <row r="26" spans="1:13" s="83" customFormat="1" ht="13.05" customHeight="1" thickTop="1">
      <c r="A26" s="72" t="s">
        <v>73</v>
      </c>
      <c r="B26" s="80"/>
      <c r="C26" s="80"/>
      <c r="D26" s="80"/>
      <c r="E26" s="80"/>
      <c r="F26" s="80"/>
      <c r="G26" s="80"/>
      <c r="H26" s="80"/>
      <c r="I26" s="80"/>
      <c r="J26" s="80"/>
      <c r="K26" s="81"/>
      <c r="L26" s="74"/>
      <c r="M26" s="82"/>
    </row>
    <row r="27" spans="1:13" s="87" customFormat="1" ht="13.05" customHeight="1">
      <c r="A27" s="84" t="s">
        <v>76</v>
      </c>
      <c r="B27" s="85">
        <v>6040000</v>
      </c>
      <c r="C27" s="85">
        <v>7692166.6600000001</v>
      </c>
      <c r="D27" s="85"/>
      <c r="E27" s="85"/>
      <c r="F27" s="85"/>
      <c r="G27" s="85"/>
      <c r="H27" s="80"/>
      <c r="I27" s="85"/>
      <c r="J27" s="80"/>
      <c r="K27" s="81"/>
      <c r="L27" s="74"/>
      <c r="M27" s="86"/>
    </row>
    <row r="28" spans="1:13" s="87" customFormat="1" ht="13.05" customHeight="1">
      <c r="A28" s="84" t="s">
        <v>77</v>
      </c>
      <c r="B28" s="85">
        <v>1243000</v>
      </c>
      <c r="C28" s="85">
        <v>1531024.05</v>
      </c>
      <c r="D28" s="85"/>
      <c r="E28" s="105"/>
      <c r="F28" s="85"/>
      <c r="G28" s="104"/>
      <c r="H28" s="80"/>
      <c r="I28" s="85"/>
      <c r="J28" s="80"/>
      <c r="K28" s="81"/>
      <c r="L28" s="74"/>
      <c r="M28" s="86"/>
    </row>
    <row r="29" spans="1:13" s="87" customFormat="1" ht="13.05" customHeight="1">
      <c r="A29" s="84" t="s">
        <v>78</v>
      </c>
      <c r="B29" s="85">
        <v>6700000</v>
      </c>
      <c r="C29" s="85">
        <v>10095953.960000001</v>
      </c>
      <c r="D29" s="85"/>
      <c r="E29" s="105"/>
      <c r="F29" s="104"/>
      <c r="G29" s="105"/>
      <c r="H29" s="106"/>
      <c r="I29" s="85"/>
      <c r="J29" s="80"/>
      <c r="K29" s="81"/>
      <c r="L29" s="74"/>
      <c r="M29" s="86"/>
    </row>
    <row r="30" spans="1:13" s="87" customFormat="1" ht="13.05" customHeight="1">
      <c r="A30" s="84" t="s">
        <v>103</v>
      </c>
      <c r="B30" s="85">
        <v>800000</v>
      </c>
      <c r="C30" s="85">
        <v>636812.6</v>
      </c>
      <c r="D30" s="85"/>
      <c r="E30" s="105"/>
      <c r="F30" s="104"/>
      <c r="G30" s="105"/>
      <c r="H30" s="106"/>
      <c r="I30" s="85"/>
      <c r="J30" s="80"/>
      <c r="K30" s="81"/>
      <c r="L30" s="74"/>
      <c r="M30" s="86"/>
    </row>
    <row r="31" spans="1:13" s="87" customFormat="1" ht="13.05" customHeight="1">
      <c r="A31" s="84" t="s">
        <v>79</v>
      </c>
      <c r="B31" s="85">
        <v>7040000</v>
      </c>
      <c r="C31" s="85">
        <v>5298557.6399999997</v>
      </c>
      <c r="D31" s="85"/>
      <c r="E31" s="105"/>
      <c r="F31" s="104"/>
      <c r="G31" s="107"/>
      <c r="H31" s="80"/>
      <c r="I31" s="85"/>
      <c r="J31" s="80"/>
      <c r="K31" s="81"/>
      <c r="L31" s="74"/>
      <c r="M31" s="86"/>
    </row>
    <row r="32" spans="1:13" s="87" customFormat="1" ht="13.05" customHeight="1">
      <c r="A32" s="84" t="s">
        <v>99</v>
      </c>
      <c r="B32" s="85">
        <v>10000</v>
      </c>
      <c r="C32" s="85">
        <v>118900</v>
      </c>
      <c r="D32" s="85"/>
      <c r="E32" s="104"/>
      <c r="F32" s="104"/>
      <c r="G32" s="106"/>
      <c r="H32" s="80"/>
      <c r="I32" s="85"/>
      <c r="J32" s="80"/>
      <c r="K32" s="81"/>
      <c r="L32" s="74"/>
      <c r="M32" s="86"/>
    </row>
    <row r="33" spans="1:13" s="87" customFormat="1" ht="13.05" customHeight="1">
      <c r="A33" s="84" t="s">
        <v>80</v>
      </c>
      <c r="B33" s="85">
        <v>55871000</v>
      </c>
      <c r="C33" s="85">
        <v>60398032.200000003</v>
      </c>
      <c r="D33" s="85"/>
      <c r="E33" s="105"/>
      <c r="F33" s="104"/>
      <c r="G33" s="106"/>
      <c r="H33" s="80"/>
      <c r="I33" s="85"/>
      <c r="J33" s="80"/>
      <c r="K33" s="81"/>
      <c r="L33" s="74"/>
      <c r="M33" s="86"/>
    </row>
    <row r="34" spans="1:13" s="86" customFormat="1" ht="13.05" customHeight="1">
      <c r="A34" s="84" t="s">
        <v>81</v>
      </c>
      <c r="B34" s="85">
        <v>71096000</v>
      </c>
      <c r="C34" s="85">
        <v>63767597</v>
      </c>
      <c r="D34" s="85"/>
      <c r="E34" s="85"/>
      <c r="F34" s="85"/>
      <c r="G34" s="85"/>
      <c r="H34" s="80"/>
      <c r="I34" s="85"/>
      <c r="J34" s="80"/>
      <c r="K34" s="81"/>
      <c r="L34" s="74"/>
    </row>
    <row r="35" spans="1:13" s="86" customFormat="1" ht="13.05" customHeight="1">
      <c r="A35" s="84" t="s">
        <v>106</v>
      </c>
      <c r="B35" s="85">
        <v>0</v>
      </c>
      <c r="C35" s="85">
        <v>5713438.7999999998</v>
      </c>
      <c r="D35" s="85"/>
      <c r="E35" s="85"/>
      <c r="F35" s="85"/>
      <c r="G35" s="85"/>
      <c r="H35" s="80"/>
      <c r="I35" s="85"/>
      <c r="J35" s="80"/>
      <c r="K35" s="81"/>
      <c r="L35" s="74"/>
    </row>
    <row r="36" spans="1:13" s="86" customFormat="1" ht="13.05" customHeight="1">
      <c r="A36" s="84" t="s">
        <v>82</v>
      </c>
      <c r="B36" s="85">
        <v>0</v>
      </c>
      <c r="C36" s="85">
        <v>13723100</v>
      </c>
      <c r="D36" s="85"/>
      <c r="E36" s="85"/>
      <c r="F36" s="85"/>
      <c r="G36" s="85"/>
      <c r="H36" s="80"/>
      <c r="I36" s="85"/>
      <c r="J36" s="80"/>
      <c r="K36" s="81"/>
      <c r="L36" s="74"/>
    </row>
    <row r="37" spans="1:13" s="86" customFormat="1" ht="13.05" customHeight="1" thickBot="1">
      <c r="A37" s="78" t="s">
        <v>75</v>
      </c>
      <c r="B37" s="88">
        <f>SUM(B27:B36)</f>
        <v>148800000</v>
      </c>
      <c r="C37" s="88">
        <f>SUM(C27:C36)</f>
        <v>168975582.91000003</v>
      </c>
      <c r="D37" s="88"/>
      <c r="E37" s="88"/>
      <c r="F37" s="88"/>
      <c r="G37" s="88"/>
      <c r="H37" s="88"/>
      <c r="I37" s="88"/>
      <c r="J37" s="88"/>
      <c r="K37" s="89"/>
      <c r="L37" s="79"/>
    </row>
    <row r="38" spans="1:13" s="87" customFormat="1" ht="15.6" customHeight="1" thickTop="1" thickBot="1">
      <c r="A38" s="90" t="s">
        <v>364</v>
      </c>
      <c r="B38" s="86"/>
      <c r="C38" s="91">
        <f>SUM(C37-C25)</f>
        <v>16499232.890000015</v>
      </c>
      <c r="D38" s="86"/>
      <c r="E38" s="86"/>
      <c r="F38" s="86"/>
      <c r="G38" s="86"/>
      <c r="H38" s="86"/>
      <c r="I38" s="86"/>
      <c r="J38" s="86"/>
      <c r="L38" s="86"/>
      <c r="M38" s="86"/>
    </row>
    <row r="39" spans="1:13" ht="13.05" customHeight="1" thickTop="1"/>
    <row r="40" spans="1:13" s="63" customFormat="1" ht="14.4">
      <c r="B40" s="66"/>
      <c r="C40" s="66"/>
      <c r="D40" s="66" t="s">
        <v>341</v>
      </c>
      <c r="E40" s="66"/>
      <c r="F40" s="66"/>
      <c r="G40" s="327" t="s">
        <v>337</v>
      </c>
      <c r="H40" s="327"/>
      <c r="I40" s="66"/>
      <c r="J40" s="327" t="s">
        <v>336</v>
      </c>
      <c r="K40" s="327"/>
      <c r="L40" s="62"/>
      <c r="M40" s="62"/>
    </row>
    <row r="41" spans="1:13" s="63" customFormat="1" ht="12" customHeight="1">
      <c r="B41" s="66"/>
      <c r="C41" s="66"/>
      <c r="D41" s="66" t="s">
        <v>342</v>
      </c>
      <c r="E41" s="66"/>
      <c r="F41" s="66"/>
      <c r="G41" s="327" t="s">
        <v>338</v>
      </c>
      <c r="H41" s="327"/>
      <c r="I41" s="66"/>
      <c r="J41" s="327" t="s">
        <v>340</v>
      </c>
      <c r="K41" s="327"/>
      <c r="L41" s="62"/>
      <c r="M41" s="62"/>
    </row>
    <row r="42" spans="1:13" s="63" customFormat="1" ht="14.4" customHeight="1">
      <c r="B42" s="66"/>
      <c r="C42" s="66"/>
      <c r="D42" s="327" t="s">
        <v>343</v>
      </c>
      <c r="E42" s="327"/>
      <c r="F42" s="66"/>
      <c r="G42" s="327" t="s">
        <v>339</v>
      </c>
      <c r="H42" s="327"/>
      <c r="I42" s="66"/>
      <c r="J42" s="66"/>
      <c r="K42" s="66"/>
      <c r="L42" s="62"/>
      <c r="M42" s="62"/>
    </row>
  </sheetData>
  <mergeCells count="13">
    <mergeCell ref="J40:K40"/>
    <mergeCell ref="J41:K41"/>
    <mergeCell ref="D42:E42"/>
    <mergeCell ref="G40:H40"/>
    <mergeCell ref="G41:H41"/>
    <mergeCell ref="G42:H42"/>
    <mergeCell ref="A1:L1"/>
    <mergeCell ref="A2:L2"/>
    <mergeCell ref="A3:L3"/>
    <mergeCell ref="A5:A7"/>
    <mergeCell ref="B5:B7"/>
    <mergeCell ref="C5:C7"/>
    <mergeCell ref="D5:D7"/>
  </mergeCells>
  <pageMargins left="0.17" right="0.16" top="0.17" bottom="0.16" header="0.15748031496062992" footer="0.15748031496062992"/>
  <pageSetup paperSize="9" orientation="landscape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topLeftCell="A13" zoomScaleNormal="80" zoomScaleSheetLayoutView="100" workbookViewId="0">
      <selection activeCell="A40" sqref="A40:L42"/>
    </sheetView>
  </sheetViews>
  <sheetFormatPr defaultRowHeight="9.4499999999999993" customHeight="1"/>
  <cols>
    <col min="1" max="1" width="23.09765625" style="19" customWidth="1"/>
    <col min="2" max="8" width="10.19921875" style="21" customWidth="1"/>
    <col min="9" max="10" width="9.59765625" style="21" customWidth="1"/>
    <col min="11" max="11" width="9.296875" style="21" customWidth="1"/>
    <col min="12" max="12" width="9.296875" style="18" customWidth="1"/>
    <col min="13" max="13" width="15.09765625" style="18" customWidth="1"/>
    <col min="14" max="254" width="9.09765625" style="19"/>
    <col min="255" max="255" width="2.296875" style="19" customWidth="1"/>
    <col min="256" max="256" width="30" style="19" customWidth="1"/>
    <col min="257" max="257" width="16" style="19" customWidth="1"/>
    <col min="258" max="258" width="15.69921875" style="19" customWidth="1"/>
    <col min="259" max="264" width="15.09765625" style="19" customWidth="1"/>
    <col min="265" max="265" width="14.296875" style="19" customWidth="1"/>
    <col min="266" max="269" width="15.09765625" style="19" customWidth="1"/>
    <col min="270" max="510" width="9.09765625" style="19"/>
    <col min="511" max="511" width="2.296875" style="19" customWidth="1"/>
    <col min="512" max="512" width="30" style="19" customWidth="1"/>
    <col min="513" max="513" width="16" style="19" customWidth="1"/>
    <col min="514" max="514" width="15.69921875" style="19" customWidth="1"/>
    <col min="515" max="520" width="15.09765625" style="19" customWidth="1"/>
    <col min="521" max="521" width="14.296875" style="19" customWidth="1"/>
    <col min="522" max="525" width="15.09765625" style="19" customWidth="1"/>
    <col min="526" max="766" width="9.09765625" style="19"/>
    <col min="767" max="767" width="2.296875" style="19" customWidth="1"/>
    <col min="768" max="768" width="30" style="19" customWidth="1"/>
    <col min="769" max="769" width="16" style="19" customWidth="1"/>
    <col min="770" max="770" width="15.69921875" style="19" customWidth="1"/>
    <col min="771" max="776" width="15.09765625" style="19" customWidth="1"/>
    <col min="777" max="777" width="14.296875" style="19" customWidth="1"/>
    <col min="778" max="781" width="15.09765625" style="19" customWidth="1"/>
    <col min="782" max="1022" width="9.09765625" style="19"/>
    <col min="1023" max="1023" width="2.296875" style="19" customWidth="1"/>
    <col min="1024" max="1024" width="30" style="19" customWidth="1"/>
    <col min="1025" max="1025" width="16" style="19" customWidth="1"/>
    <col min="1026" max="1026" width="15.69921875" style="19" customWidth="1"/>
    <col min="1027" max="1032" width="15.09765625" style="19" customWidth="1"/>
    <col min="1033" max="1033" width="14.296875" style="19" customWidth="1"/>
    <col min="1034" max="1037" width="15.09765625" style="19" customWidth="1"/>
    <col min="1038" max="1278" width="9.09765625" style="19"/>
    <col min="1279" max="1279" width="2.296875" style="19" customWidth="1"/>
    <col min="1280" max="1280" width="30" style="19" customWidth="1"/>
    <col min="1281" max="1281" width="16" style="19" customWidth="1"/>
    <col min="1282" max="1282" width="15.69921875" style="19" customWidth="1"/>
    <col min="1283" max="1288" width="15.09765625" style="19" customWidth="1"/>
    <col min="1289" max="1289" width="14.296875" style="19" customWidth="1"/>
    <col min="1290" max="1293" width="15.09765625" style="19" customWidth="1"/>
    <col min="1294" max="1534" width="9.09765625" style="19"/>
    <col min="1535" max="1535" width="2.296875" style="19" customWidth="1"/>
    <col min="1536" max="1536" width="30" style="19" customWidth="1"/>
    <col min="1537" max="1537" width="16" style="19" customWidth="1"/>
    <col min="1538" max="1538" width="15.69921875" style="19" customWidth="1"/>
    <col min="1539" max="1544" width="15.09765625" style="19" customWidth="1"/>
    <col min="1545" max="1545" width="14.296875" style="19" customWidth="1"/>
    <col min="1546" max="1549" width="15.09765625" style="19" customWidth="1"/>
    <col min="1550" max="1790" width="9.09765625" style="19"/>
    <col min="1791" max="1791" width="2.296875" style="19" customWidth="1"/>
    <col min="1792" max="1792" width="30" style="19" customWidth="1"/>
    <col min="1793" max="1793" width="16" style="19" customWidth="1"/>
    <col min="1794" max="1794" width="15.69921875" style="19" customWidth="1"/>
    <col min="1795" max="1800" width="15.09765625" style="19" customWidth="1"/>
    <col min="1801" max="1801" width="14.296875" style="19" customWidth="1"/>
    <col min="1802" max="1805" width="15.09765625" style="19" customWidth="1"/>
    <col min="1806" max="2046" width="9.09765625" style="19"/>
    <col min="2047" max="2047" width="2.296875" style="19" customWidth="1"/>
    <col min="2048" max="2048" width="30" style="19" customWidth="1"/>
    <col min="2049" max="2049" width="16" style="19" customWidth="1"/>
    <col min="2050" max="2050" width="15.69921875" style="19" customWidth="1"/>
    <col min="2051" max="2056" width="15.09765625" style="19" customWidth="1"/>
    <col min="2057" max="2057" width="14.296875" style="19" customWidth="1"/>
    <col min="2058" max="2061" width="15.09765625" style="19" customWidth="1"/>
    <col min="2062" max="2302" width="9.09765625" style="19"/>
    <col min="2303" max="2303" width="2.296875" style="19" customWidth="1"/>
    <col min="2304" max="2304" width="30" style="19" customWidth="1"/>
    <col min="2305" max="2305" width="16" style="19" customWidth="1"/>
    <col min="2306" max="2306" width="15.69921875" style="19" customWidth="1"/>
    <col min="2307" max="2312" width="15.09765625" style="19" customWidth="1"/>
    <col min="2313" max="2313" width="14.296875" style="19" customWidth="1"/>
    <col min="2314" max="2317" width="15.09765625" style="19" customWidth="1"/>
    <col min="2318" max="2558" width="9.09765625" style="19"/>
    <col min="2559" max="2559" width="2.296875" style="19" customWidth="1"/>
    <col min="2560" max="2560" width="30" style="19" customWidth="1"/>
    <col min="2561" max="2561" width="16" style="19" customWidth="1"/>
    <col min="2562" max="2562" width="15.69921875" style="19" customWidth="1"/>
    <col min="2563" max="2568" width="15.09765625" style="19" customWidth="1"/>
    <col min="2569" max="2569" width="14.296875" style="19" customWidth="1"/>
    <col min="2570" max="2573" width="15.09765625" style="19" customWidth="1"/>
    <col min="2574" max="2814" width="9.09765625" style="19"/>
    <col min="2815" max="2815" width="2.296875" style="19" customWidth="1"/>
    <col min="2816" max="2816" width="30" style="19" customWidth="1"/>
    <col min="2817" max="2817" width="16" style="19" customWidth="1"/>
    <col min="2818" max="2818" width="15.69921875" style="19" customWidth="1"/>
    <col min="2819" max="2824" width="15.09765625" style="19" customWidth="1"/>
    <col min="2825" max="2825" width="14.296875" style="19" customWidth="1"/>
    <col min="2826" max="2829" width="15.09765625" style="19" customWidth="1"/>
    <col min="2830" max="3070" width="9.09765625" style="19"/>
    <col min="3071" max="3071" width="2.296875" style="19" customWidth="1"/>
    <col min="3072" max="3072" width="30" style="19" customWidth="1"/>
    <col min="3073" max="3073" width="16" style="19" customWidth="1"/>
    <col min="3074" max="3074" width="15.69921875" style="19" customWidth="1"/>
    <col min="3075" max="3080" width="15.09765625" style="19" customWidth="1"/>
    <col min="3081" max="3081" width="14.296875" style="19" customWidth="1"/>
    <col min="3082" max="3085" width="15.09765625" style="19" customWidth="1"/>
    <col min="3086" max="3326" width="9.09765625" style="19"/>
    <col min="3327" max="3327" width="2.296875" style="19" customWidth="1"/>
    <col min="3328" max="3328" width="30" style="19" customWidth="1"/>
    <col min="3329" max="3329" width="16" style="19" customWidth="1"/>
    <col min="3330" max="3330" width="15.69921875" style="19" customWidth="1"/>
    <col min="3331" max="3336" width="15.09765625" style="19" customWidth="1"/>
    <col min="3337" max="3337" width="14.296875" style="19" customWidth="1"/>
    <col min="3338" max="3341" width="15.09765625" style="19" customWidth="1"/>
    <col min="3342" max="3582" width="9.09765625" style="19"/>
    <col min="3583" max="3583" width="2.296875" style="19" customWidth="1"/>
    <col min="3584" max="3584" width="30" style="19" customWidth="1"/>
    <col min="3585" max="3585" width="16" style="19" customWidth="1"/>
    <col min="3586" max="3586" width="15.69921875" style="19" customWidth="1"/>
    <col min="3587" max="3592" width="15.09765625" style="19" customWidth="1"/>
    <col min="3593" max="3593" width="14.296875" style="19" customWidth="1"/>
    <col min="3594" max="3597" width="15.09765625" style="19" customWidth="1"/>
    <col min="3598" max="3838" width="9.09765625" style="19"/>
    <col min="3839" max="3839" width="2.296875" style="19" customWidth="1"/>
    <col min="3840" max="3840" width="30" style="19" customWidth="1"/>
    <col min="3841" max="3841" width="16" style="19" customWidth="1"/>
    <col min="3842" max="3842" width="15.69921875" style="19" customWidth="1"/>
    <col min="3843" max="3848" width="15.09765625" style="19" customWidth="1"/>
    <col min="3849" max="3849" width="14.296875" style="19" customWidth="1"/>
    <col min="3850" max="3853" width="15.09765625" style="19" customWidth="1"/>
    <col min="3854" max="4094" width="9.09765625" style="19"/>
    <col min="4095" max="4095" width="2.296875" style="19" customWidth="1"/>
    <col min="4096" max="4096" width="30" style="19" customWidth="1"/>
    <col min="4097" max="4097" width="16" style="19" customWidth="1"/>
    <col min="4098" max="4098" width="15.69921875" style="19" customWidth="1"/>
    <col min="4099" max="4104" width="15.09765625" style="19" customWidth="1"/>
    <col min="4105" max="4105" width="14.296875" style="19" customWidth="1"/>
    <col min="4106" max="4109" width="15.09765625" style="19" customWidth="1"/>
    <col min="4110" max="4350" width="9.09765625" style="19"/>
    <col min="4351" max="4351" width="2.296875" style="19" customWidth="1"/>
    <col min="4352" max="4352" width="30" style="19" customWidth="1"/>
    <col min="4353" max="4353" width="16" style="19" customWidth="1"/>
    <col min="4354" max="4354" width="15.69921875" style="19" customWidth="1"/>
    <col min="4355" max="4360" width="15.09765625" style="19" customWidth="1"/>
    <col min="4361" max="4361" width="14.296875" style="19" customWidth="1"/>
    <col min="4362" max="4365" width="15.09765625" style="19" customWidth="1"/>
    <col min="4366" max="4606" width="9.09765625" style="19"/>
    <col min="4607" max="4607" width="2.296875" style="19" customWidth="1"/>
    <col min="4608" max="4608" width="30" style="19" customWidth="1"/>
    <col min="4609" max="4609" width="16" style="19" customWidth="1"/>
    <col min="4610" max="4610" width="15.69921875" style="19" customWidth="1"/>
    <col min="4611" max="4616" width="15.09765625" style="19" customWidth="1"/>
    <col min="4617" max="4617" width="14.296875" style="19" customWidth="1"/>
    <col min="4618" max="4621" width="15.09765625" style="19" customWidth="1"/>
    <col min="4622" max="4862" width="9.09765625" style="19"/>
    <col min="4863" max="4863" width="2.296875" style="19" customWidth="1"/>
    <col min="4864" max="4864" width="30" style="19" customWidth="1"/>
    <col min="4865" max="4865" width="16" style="19" customWidth="1"/>
    <col min="4866" max="4866" width="15.69921875" style="19" customWidth="1"/>
    <col min="4867" max="4872" width="15.09765625" style="19" customWidth="1"/>
    <col min="4873" max="4873" width="14.296875" style="19" customWidth="1"/>
    <col min="4874" max="4877" width="15.09765625" style="19" customWidth="1"/>
    <col min="4878" max="5118" width="9.09765625" style="19"/>
    <col min="5119" max="5119" width="2.296875" style="19" customWidth="1"/>
    <col min="5120" max="5120" width="30" style="19" customWidth="1"/>
    <col min="5121" max="5121" width="16" style="19" customWidth="1"/>
    <col min="5122" max="5122" width="15.69921875" style="19" customWidth="1"/>
    <col min="5123" max="5128" width="15.09765625" style="19" customWidth="1"/>
    <col min="5129" max="5129" width="14.296875" style="19" customWidth="1"/>
    <col min="5130" max="5133" width="15.09765625" style="19" customWidth="1"/>
    <col min="5134" max="5374" width="9.09765625" style="19"/>
    <col min="5375" max="5375" width="2.296875" style="19" customWidth="1"/>
    <col min="5376" max="5376" width="30" style="19" customWidth="1"/>
    <col min="5377" max="5377" width="16" style="19" customWidth="1"/>
    <col min="5378" max="5378" width="15.69921875" style="19" customWidth="1"/>
    <col min="5379" max="5384" width="15.09765625" style="19" customWidth="1"/>
    <col min="5385" max="5385" width="14.296875" style="19" customWidth="1"/>
    <col min="5386" max="5389" width="15.09765625" style="19" customWidth="1"/>
    <col min="5390" max="5630" width="9.09765625" style="19"/>
    <col min="5631" max="5631" width="2.296875" style="19" customWidth="1"/>
    <col min="5632" max="5632" width="30" style="19" customWidth="1"/>
    <col min="5633" max="5633" width="16" style="19" customWidth="1"/>
    <col min="5634" max="5634" width="15.69921875" style="19" customWidth="1"/>
    <col min="5635" max="5640" width="15.09765625" style="19" customWidth="1"/>
    <col min="5641" max="5641" width="14.296875" style="19" customWidth="1"/>
    <col min="5642" max="5645" width="15.09765625" style="19" customWidth="1"/>
    <col min="5646" max="5886" width="9.09765625" style="19"/>
    <col min="5887" max="5887" width="2.296875" style="19" customWidth="1"/>
    <col min="5888" max="5888" width="30" style="19" customWidth="1"/>
    <col min="5889" max="5889" width="16" style="19" customWidth="1"/>
    <col min="5890" max="5890" width="15.69921875" style="19" customWidth="1"/>
    <col min="5891" max="5896" width="15.09765625" style="19" customWidth="1"/>
    <col min="5897" max="5897" width="14.296875" style="19" customWidth="1"/>
    <col min="5898" max="5901" width="15.09765625" style="19" customWidth="1"/>
    <col min="5902" max="6142" width="9.09765625" style="19"/>
    <col min="6143" max="6143" width="2.296875" style="19" customWidth="1"/>
    <col min="6144" max="6144" width="30" style="19" customWidth="1"/>
    <col min="6145" max="6145" width="16" style="19" customWidth="1"/>
    <col min="6146" max="6146" width="15.69921875" style="19" customWidth="1"/>
    <col min="6147" max="6152" width="15.09765625" style="19" customWidth="1"/>
    <col min="6153" max="6153" width="14.296875" style="19" customWidth="1"/>
    <col min="6154" max="6157" width="15.09765625" style="19" customWidth="1"/>
    <col min="6158" max="6398" width="9.09765625" style="19"/>
    <col min="6399" max="6399" width="2.296875" style="19" customWidth="1"/>
    <col min="6400" max="6400" width="30" style="19" customWidth="1"/>
    <col min="6401" max="6401" width="16" style="19" customWidth="1"/>
    <col min="6402" max="6402" width="15.69921875" style="19" customWidth="1"/>
    <col min="6403" max="6408" width="15.09765625" style="19" customWidth="1"/>
    <col min="6409" max="6409" width="14.296875" style="19" customWidth="1"/>
    <col min="6410" max="6413" width="15.09765625" style="19" customWidth="1"/>
    <col min="6414" max="6654" width="9.09765625" style="19"/>
    <col min="6655" max="6655" width="2.296875" style="19" customWidth="1"/>
    <col min="6656" max="6656" width="30" style="19" customWidth="1"/>
    <col min="6657" max="6657" width="16" style="19" customWidth="1"/>
    <col min="6658" max="6658" width="15.69921875" style="19" customWidth="1"/>
    <col min="6659" max="6664" width="15.09765625" style="19" customWidth="1"/>
    <col min="6665" max="6665" width="14.296875" style="19" customWidth="1"/>
    <col min="6666" max="6669" width="15.09765625" style="19" customWidth="1"/>
    <col min="6670" max="6910" width="9.09765625" style="19"/>
    <col min="6911" max="6911" width="2.296875" style="19" customWidth="1"/>
    <col min="6912" max="6912" width="30" style="19" customWidth="1"/>
    <col min="6913" max="6913" width="16" style="19" customWidth="1"/>
    <col min="6914" max="6914" width="15.69921875" style="19" customWidth="1"/>
    <col min="6915" max="6920" width="15.09765625" style="19" customWidth="1"/>
    <col min="6921" max="6921" width="14.296875" style="19" customWidth="1"/>
    <col min="6922" max="6925" width="15.09765625" style="19" customWidth="1"/>
    <col min="6926" max="7166" width="9.09765625" style="19"/>
    <col min="7167" max="7167" width="2.296875" style="19" customWidth="1"/>
    <col min="7168" max="7168" width="30" style="19" customWidth="1"/>
    <col min="7169" max="7169" width="16" style="19" customWidth="1"/>
    <col min="7170" max="7170" width="15.69921875" style="19" customWidth="1"/>
    <col min="7171" max="7176" width="15.09765625" style="19" customWidth="1"/>
    <col min="7177" max="7177" width="14.296875" style="19" customWidth="1"/>
    <col min="7178" max="7181" width="15.09765625" style="19" customWidth="1"/>
    <col min="7182" max="7422" width="9.09765625" style="19"/>
    <col min="7423" max="7423" width="2.296875" style="19" customWidth="1"/>
    <col min="7424" max="7424" width="30" style="19" customWidth="1"/>
    <col min="7425" max="7425" width="16" style="19" customWidth="1"/>
    <col min="7426" max="7426" width="15.69921875" style="19" customWidth="1"/>
    <col min="7427" max="7432" width="15.09765625" style="19" customWidth="1"/>
    <col min="7433" max="7433" width="14.296875" style="19" customWidth="1"/>
    <col min="7434" max="7437" width="15.09765625" style="19" customWidth="1"/>
    <col min="7438" max="7678" width="9.09765625" style="19"/>
    <col min="7679" max="7679" width="2.296875" style="19" customWidth="1"/>
    <col min="7680" max="7680" width="30" style="19" customWidth="1"/>
    <col min="7681" max="7681" width="16" style="19" customWidth="1"/>
    <col min="7682" max="7682" width="15.69921875" style="19" customWidth="1"/>
    <col min="7683" max="7688" width="15.09765625" style="19" customWidth="1"/>
    <col min="7689" max="7689" width="14.296875" style="19" customWidth="1"/>
    <col min="7690" max="7693" width="15.09765625" style="19" customWidth="1"/>
    <col min="7694" max="7934" width="9.09765625" style="19"/>
    <col min="7935" max="7935" width="2.296875" style="19" customWidth="1"/>
    <col min="7936" max="7936" width="30" style="19" customWidth="1"/>
    <col min="7937" max="7937" width="16" style="19" customWidth="1"/>
    <col min="7938" max="7938" width="15.69921875" style="19" customWidth="1"/>
    <col min="7939" max="7944" width="15.09765625" style="19" customWidth="1"/>
    <col min="7945" max="7945" width="14.296875" style="19" customWidth="1"/>
    <col min="7946" max="7949" width="15.09765625" style="19" customWidth="1"/>
    <col min="7950" max="8190" width="9.09765625" style="19"/>
    <col min="8191" max="8191" width="2.296875" style="19" customWidth="1"/>
    <col min="8192" max="8192" width="30" style="19" customWidth="1"/>
    <col min="8193" max="8193" width="16" style="19" customWidth="1"/>
    <col min="8194" max="8194" width="15.69921875" style="19" customWidth="1"/>
    <col min="8195" max="8200" width="15.09765625" style="19" customWidth="1"/>
    <col min="8201" max="8201" width="14.296875" style="19" customWidth="1"/>
    <col min="8202" max="8205" width="15.09765625" style="19" customWidth="1"/>
    <col min="8206" max="8446" width="9.09765625" style="19"/>
    <col min="8447" max="8447" width="2.296875" style="19" customWidth="1"/>
    <col min="8448" max="8448" width="30" style="19" customWidth="1"/>
    <col min="8449" max="8449" width="16" style="19" customWidth="1"/>
    <col min="8450" max="8450" width="15.69921875" style="19" customWidth="1"/>
    <col min="8451" max="8456" width="15.09765625" style="19" customWidth="1"/>
    <col min="8457" max="8457" width="14.296875" style="19" customWidth="1"/>
    <col min="8458" max="8461" width="15.09765625" style="19" customWidth="1"/>
    <col min="8462" max="8702" width="9.09765625" style="19"/>
    <col min="8703" max="8703" width="2.296875" style="19" customWidth="1"/>
    <col min="8704" max="8704" width="30" style="19" customWidth="1"/>
    <col min="8705" max="8705" width="16" style="19" customWidth="1"/>
    <col min="8706" max="8706" width="15.69921875" style="19" customWidth="1"/>
    <col min="8707" max="8712" width="15.09765625" style="19" customWidth="1"/>
    <col min="8713" max="8713" width="14.296875" style="19" customWidth="1"/>
    <col min="8714" max="8717" width="15.09765625" style="19" customWidth="1"/>
    <col min="8718" max="8958" width="9.09765625" style="19"/>
    <col min="8959" max="8959" width="2.296875" style="19" customWidth="1"/>
    <col min="8960" max="8960" width="30" style="19" customWidth="1"/>
    <col min="8961" max="8961" width="16" style="19" customWidth="1"/>
    <col min="8962" max="8962" width="15.69921875" style="19" customWidth="1"/>
    <col min="8963" max="8968" width="15.09765625" style="19" customWidth="1"/>
    <col min="8969" max="8969" width="14.296875" style="19" customWidth="1"/>
    <col min="8970" max="8973" width="15.09765625" style="19" customWidth="1"/>
    <col min="8974" max="9214" width="9.09765625" style="19"/>
    <col min="9215" max="9215" width="2.296875" style="19" customWidth="1"/>
    <col min="9216" max="9216" width="30" style="19" customWidth="1"/>
    <col min="9217" max="9217" width="16" style="19" customWidth="1"/>
    <col min="9218" max="9218" width="15.69921875" style="19" customWidth="1"/>
    <col min="9219" max="9224" width="15.09765625" style="19" customWidth="1"/>
    <col min="9225" max="9225" width="14.296875" style="19" customWidth="1"/>
    <col min="9226" max="9229" width="15.09765625" style="19" customWidth="1"/>
    <col min="9230" max="9470" width="9.09765625" style="19"/>
    <col min="9471" max="9471" width="2.296875" style="19" customWidth="1"/>
    <col min="9472" max="9472" width="30" style="19" customWidth="1"/>
    <col min="9473" max="9473" width="16" style="19" customWidth="1"/>
    <col min="9474" max="9474" width="15.69921875" style="19" customWidth="1"/>
    <col min="9475" max="9480" width="15.09765625" style="19" customWidth="1"/>
    <col min="9481" max="9481" width="14.296875" style="19" customWidth="1"/>
    <col min="9482" max="9485" width="15.09765625" style="19" customWidth="1"/>
    <col min="9486" max="9726" width="9.09765625" style="19"/>
    <col min="9727" max="9727" width="2.296875" style="19" customWidth="1"/>
    <col min="9728" max="9728" width="30" style="19" customWidth="1"/>
    <col min="9729" max="9729" width="16" style="19" customWidth="1"/>
    <col min="9730" max="9730" width="15.69921875" style="19" customWidth="1"/>
    <col min="9731" max="9736" width="15.09765625" style="19" customWidth="1"/>
    <col min="9737" max="9737" width="14.296875" style="19" customWidth="1"/>
    <col min="9738" max="9741" width="15.09765625" style="19" customWidth="1"/>
    <col min="9742" max="9982" width="9.09765625" style="19"/>
    <col min="9983" max="9983" width="2.296875" style="19" customWidth="1"/>
    <col min="9984" max="9984" width="30" style="19" customWidth="1"/>
    <col min="9985" max="9985" width="16" style="19" customWidth="1"/>
    <col min="9986" max="9986" width="15.69921875" style="19" customWidth="1"/>
    <col min="9987" max="9992" width="15.09765625" style="19" customWidth="1"/>
    <col min="9993" max="9993" width="14.296875" style="19" customWidth="1"/>
    <col min="9994" max="9997" width="15.09765625" style="19" customWidth="1"/>
    <col min="9998" max="10238" width="9.09765625" style="19"/>
    <col min="10239" max="10239" width="2.296875" style="19" customWidth="1"/>
    <col min="10240" max="10240" width="30" style="19" customWidth="1"/>
    <col min="10241" max="10241" width="16" style="19" customWidth="1"/>
    <col min="10242" max="10242" width="15.69921875" style="19" customWidth="1"/>
    <col min="10243" max="10248" width="15.09765625" style="19" customWidth="1"/>
    <col min="10249" max="10249" width="14.296875" style="19" customWidth="1"/>
    <col min="10250" max="10253" width="15.09765625" style="19" customWidth="1"/>
    <col min="10254" max="10494" width="9.09765625" style="19"/>
    <col min="10495" max="10495" width="2.296875" style="19" customWidth="1"/>
    <col min="10496" max="10496" width="30" style="19" customWidth="1"/>
    <col min="10497" max="10497" width="16" style="19" customWidth="1"/>
    <col min="10498" max="10498" width="15.69921875" style="19" customWidth="1"/>
    <col min="10499" max="10504" width="15.09765625" style="19" customWidth="1"/>
    <col min="10505" max="10505" width="14.296875" style="19" customWidth="1"/>
    <col min="10506" max="10509" width="15.09765625" style="19" customWidth="1"/>
    <col min="10510" max="10750" width="9.09765625" style="19"/>
    <col min="10751" max="10751" width="2.296875" style="19" customWidth="1"/>
    <col min="10752" max="10752" width="30" style="19" customWidth="1"/>
    <col min="10753" max="10753" width="16" style="19" customWidth="1"/>
    <col min="10754" max="10754" width="15.69921875" style="19" customWidth="1"/>
    <col min="10755" max="10760" width="15.09765625" style="19" customWidth="1"/>
    <col min="10761" max="10761" width="14.296875" style="19" customWidth="1"/>
    <col min="10762" max="10765" width="15.09765625" style="19" customWidth="1"/>
    <col min="10766" max="11006" width="9.09765625" style="19"/>
    <col min="11007" max="11007" width="2.296875" style="19" customWidth="1"/>
    <col min="11008" max="11008" width="30" style="19" customWidth="1"/>
    <col min="11009" max="11009" width="16" style="19" customWidth="1"/>
    <col min="11010" max="11010" width="15.69921875" style="19" customWidth="1"/>
    <col min="11011" max="11016" width="15.09765625" style="19" customWidth="1"/>
    <col min="11017" max="11017" width="14.296875" style="19" customWidth="1"/>
    <col min="11018" max="11021" width="15.09765625" style="19" customWidth="1"/>
    <col min="11022" max="11262" width="9.09765625" style="19"/>
    <col min="11263" max="11263" width="2.296875" style="19" customWidth="1"/>
    <col min="11264" max="11264" width="30" style="19" customWidth="1"/>
    <col min="11265" max="11265" width="16" style="19" customWidth="1"/>
    <col min="11266" max="11266" width="15.69921875" style="19" customWidth="1"/>
    <col min="11267" max="11272" width="15.09765625" style="19" customWidth="1"/>
    <col min="11273" max="11273" width="14.296875" style="19" customWidth="1"/>
    <col min="11274" max="11277" width="15.09765625" style="19" customWidth="1"/>
    <col min="11278" max="11518" width="9.09765625" style="19"/>
    <col min="11519" max="11519" width="2.296875" style="19" customWidth="1"/>
    <col min="11520" max="11520" width="30" style="19" customWidth="1"/>
    <col min="11521" max="11521" width="16" style="19" customWidth="1"/>
    <col min="11522" max="11522" width="15.69921875" style="19" customWidth="1"/>
    <col min="11523" max="11528" width="15.09765625" style="19" customWidth="1"/>
    <col min="11529" max="11529" width="14.296875" style="19" customWidth="1"/>
    <col min="11530" max="11533" width="15.09765625" style="19" customWidth="1"/>
    <col min="11534" max="11774" width="9.09765625" style="19"/>
    <col min="11775" max="11775" width="2.296875" style="19" customWidth="1"/>
    <col min="11776" max="11776" width="30" style="19" customWidth="1"/>
    <col min="11777" max="11777" width="16" style="19" customWidth="1"/>
    <col min="11778" max="11778" width="15.69921875" style="19" customWidth="1"/>
    <col min="11779" max="11784" width="15.09765625" style="19" customWidth="1"/>
    <col min="11785" max="11785" width="14.296875" style="19" customWidth="1"/>
    <col min="11786" max="11789" width="15.09765625" style="19" customWidth="1"/>
    <col min="11790" max="12030" width="9.09765625" style="19"/>
    <col min="12031" max="12031" width="2.296875" style="19" customWidth="1"/>
    <col min="12032" max="12032" width="30" style="19" customWidth="1"/>
    <col min="12033" max="12033" width="16" style="19" customWidth="1"/>
    <col min="12034" max="12034" width="15.69921875" style="19" customWidth="1"/>
    <col min="12035" max="12040" width="15.09765625" style="19" customWidth="1"/>
    <col min="12041" max="12041" width="14.296875" style="19" customWidth="1"/>
    <col min="12042" max="12045" width="15.09765625" style="19" customWidth="1"/>
    <col min="12046" max="12286" width="9.09765625" style="19"/>
    <col min="12287" max="12287" width="2.296875" style="19" customWidth="1"/>
    <col min="12288" max="12288" width="30" style="19" customWidth="1"/>
    <col min="12289" max="12289" width="16" style="19" customWidth="1"/>
    <col min="12290" max="12290" width="15.69921875" style="19" customWidth="1"/>
    <col min="12291" max="12296" width="15.09765625" style="19" customWidth="1"/>
    <col min="12297" max="12297" width="14.296875" style="19" customWidth="1"/>
    <col min="12298" max="12301" width="15.09765625" style="19" customWidth="1"/>
    <col min="12302" max="12542" width="9.09765625" style="19"/>
    <col min="12543" max="12543" width="2.296875" style="19" customWidth="1"/>
    <col min="12544" max="12544" width="30" style="19" customWidth="1"/>
    <col min="12545" max="12545" width="16" style="19" customWidth="1"/>
    <col min="12546" max="12546" width="15.69921875" style="19" customWidth="1"/>
    <col min="12547" max="12552" width="15.09765625" style="19" customWidth="1"/>
    <col min="12553" max="12553" width="14.296875" style="19" customWidth="1"/>
    <col min="12554" max="12557" width="15.09765625" style="19" customWidth="1"/>
    <col min="12558" max="12798" width="9.09765625" style="19"/>
    <col min="12799" max="12799" width="2.296875" style="19" customWidth="1"/>
    <col min="12800" max="12800" width="30" style="19" customWidth="1"/>
    <col min="12801" max="12801" width="16" style="19" customWidth="1"/>
    <col min="12802" max="12802" width="15.69921875" style="19" customWidth="1"/>
    <col min="12803" max="12808" width="15.09765625" style="19" customWidth="1"/>
    <col min="12809" max="12809" width="14.296875" style="19" customWidth="1"/>
    <col min="12810" max="12813" width="15.09765625" style="19" customWidth="1"/>
    <col min="12814" max="13054" width="9.09765625" style="19"/>
    <col min="13055" max="13055" width="2.296875" style="19" customWidth="1"/>
    <col min="13056" max="13056" width="30" style="19" customWidth="1"/>
    <col min="13057" max="13057" width="16" style="19" customWidth="1"/>
    <col min="13058" max="13058" width="15.69921875" style="19" customWidth="1"/>
    <col min="13059" max="13064" width="15.09765625" style="19" customWidth="1"/>
    <col min="13065" max="13065" width="14.296875" style="19" customWidth="1"/>
    <col min="13066" max="13069" width="15.09765625" style="19" customWidth="1"/>
    <col min="13070" max="13310" width="9.09765625" style="19"/>
    <col min="13311" max="13311" width="2.296875" style="19" customWidth="1"/>
    <col min="13312" max="13312" width="30" style="19" customWidth="1"/>
    <col min="13313" max="13313" width="16" style="19" customWidth="1"/>
    <col min="13314" max="13314" width="15.69921875" style="19" customWidth="1"/>
    <col min="13315" max="13320" width="15.09765625" style="19" customWidth="1"/>
    <col min="13321" max="13321" width="14.296875" style="19" customWidth="1"/>
    <col min="13322" max="13325" width="15.09765625" style="19" customWidth="1"/>
    <col min="13326" max="13566" width="9.09765625" style="19"/>
    <col min="13567" max="13567" width="2.296875" style="19" customWidth="1"/>
    <col min="13568" max="13568" width="30" style="19" customWidth="1"/>
    <col min="13569" max="13569" width="16" style="19" customWidth="1"/>
    <col min="13570" max="13570" width="15.69921875" style="19" customWidth="1"/>
    <col min="13571" max="13576" width="15.09765625" style="19" customWidth="1"/>
    <col min="13577" max="13577" width="14.296875" style="19" customWidth="1"/>
    <col min="13578" max="13581" width="15.09765625" style="19" customWidth="1"/>
    <col min="13582" max="13822" width="9.09765625" style="19"/>
    <col min="13823" max="13823" width="2.296875" style="19" customWidth="1"/>
    <col min="13824" max="13824" width="30" style="19" customWidth="1"/>
    <col min="13825" max="13825" width="16" style="19" customWidth="1"/>
    <col min="13826" max="13826" width="15.69921875" style="19" customWidth="1"/>
    <col min="13827" max="13832" width="15.09765625" style="19" customWidth="1"/>
    <col min="13833" max="13833" width="14.296875" style="19" customWidth="1"/>
    <col min="13834" max="13837" width="15.09765625" style="19" customWidth="1"/>
    <col min="13838" max="14078" width="9.09765625" style="19"/>
    <col min="14079" max="14079" width="2.296875" style="19" customWidth="1"/>
    <col min="14080" max="14080" width="30" style="19" customWidth="1"/>
    <col min="14081" max="14081" width="16" style="19" customWidth="1"/>
    <col min="14082" max="14082" width="15.69921875" style="19" customWidth="1"/>
    <col min="14083" max="14088" width="15.09765625" style="19" customWidth="1"/>
    <col min="14089" max="14089" width="14.296875" style="19" customWidth="1"/>
    <col min="14090" max="14093" width="15.09765625" style="19" customWidth="1"/>
    <col min="14094" max="14334" width="9.09765625" style="19"/>
    <col min="14335" max="14335" width="2.296875" style="19" customWidth="1"/>
    <col min="14336" max="14336" width="30" style="19" customWidth="1"/>
    <col min="14337" max="14337" width="16" style="19" customWidth="1"/>
    <col min="14338" max="14338" width="15.69921875" style="19" customWidth="1"/>
    <col min="14339" max="14344" width="15.09765625" style="19" customWidth="1"/>
    <col min="14345" max="14345" width="14.296875" style="19" customWidth="1"/>
    <col min="14346" max="14349" width="15.09765625" style="19" customWidth="1"/>
    <col min="14350" max="14590" width="9.09765625" style="19"/>
    <col min="14591" max="14591" width="2.296875" style="19" customWidth="1"/>
    <col min="14592" max="14592" width="30" style="19" customWidth="1"/>
    <col min="14593" max="14593" width="16" style="19" customWidth="1"/>
    <col min="14594" max="14594" width="15.69921875" style="19" customWidth="1"/>
    <col min="14595" max="14600" width="15.09765625" style="19" customWidth="1"/>
    <col min="14601" max="14601" width="14.296875" style="19" customWidth="1"/>
    <col min="14602" max="14605" width="15.09765625" style="19" customWidth="1"/>
    <col min="14606" max="14846" width="9.09765625" style="19"/>
    <col min="14847" max="14847" width="2.296875" style="19" customWidth="1"/>
    <col min="14848" max="14848" width="30" style="19" customWidth="1"/>
    <col min="14849" max="14849" width="16" style="19" customWidth="1"/>
    <col min="14850" max="14850" width="15.69921875" style="19" customWidth="1"/>
    <col min="14851" max="14856" width="15.09765625" style="19" customWidth="1"/>
    <col min="14857" max="14857" width="14.296875" style="19" customWidth="1"/>
    <col min="14858" max="14861" width="15.09765625" style="19" customWidth="1"/>
    <col min="14862" max="15102" width="9.09765625" style="19"/>
    <col min="15103" max="15103" width="2.296875" style="19" customWidth="1"/>
    <col min="15104" max="15104" width="30" style="19" customWidth="1"/>
    <col min="15105" max="15105" width="16" style="19" customWidth="1"/>
    <col min="15106" max="15106" width="15.69921875" style="19" customWidth="1"/>
    <col min="15107" max="15112" width="15.09765625" style="19" customWidth="1"/>
    <col min="15113" max="15113" width="14.296875" style="19" customWidth="1"/>
    <col min="15114" max="15117" width="15.09765625" style="19" customWidth="1"/>
    <col min="15118" max="15358" width="9.09765625" style="19"/>
    <col min="15359" max="15359" width="2.296875" style="19" customWidth="1"/>
    <col min="15360" max="15360" width="30" style="19" customWidth="1"/>
    <col min="15361" max="15361" width="16" style="19" customWidth="1"/>
    <col min="15362" max="15362" width="15.69921875" style="19" customWidth="1"/>
    <col min="15363" max="15368" width="15.09765625" style="19" customWidth="1"/>
    <col min="15369" max="15369" width="14.296875" style="19" customWidth="1"/>
    <col min="15370" max="15373" width="15.09765625" style="19" customWidth="1"/>
    <col min="15374" max="15614" width="9.09765625" style="19"/>
    <col min="15615" max="15615" width="2.296875" style="19" customWidth="1"/>
    <col min="15616" max="15616" width="30" style="19" customWidth="1"/>
    <col min="15617" max="15617" width="16" style="19" customWidth="1"/>
    <col min="15618" max="15618" width="15.69921875" style="19" customWidth="1"/>
    <col min="15619" max="15624" width="15.09765625" style="19" customWidth="1"/>
    <col min="15625" max="15625" width="14.296875" style="19" customWidth="1"/>
    <col min="15626" max="15629" width="15.09765625" style="19" customWidth="1"/>
    <col min="15630" max="15870" width="9.09765625" style="19"/>
    <col min="15871" max="15871" width="2.296875" style="19" customWidth="1"/>
    <col min="15872" max="15872" width="30" style="19" customWidth="1"/>
    <col min="15873" max="15873" width="16" style="19" customWidth="1"/>
    <col min="15874" max="15874" width="15.69921875" style="19" customWidth="1"/>
    <col min="15875" max="15880" width="15.09765625" style="19" customWidth="1"/>
    <col min="15881" max="15881" width="14.296875" style="19" customWidth="1"/>
    <col min="15882" max="15885" width="15.09765625" style="19" customWidth="1"/>
    <col min="15886" max="16126" width="9.09765625" style="19"/>
    <col min="16127" max="16127" width="2.296875" style="19" customWidth="1"/>
    <col min="16128" max="16128" width="30" style="19" customWidth="1"/>
    <col min="16129" max="16129" width="16" style="19" customWidth="1"/>
    <col min="16130" max="16130" width="15.69921875" style="19" customWidth="1"/>
    <col min="16131" max="16136" width="15.09765625" style="19" customWidth="1"/>
    <col min="16137" max="16137" width="14.296875" style="19" customWidth="1"/>
    <col min="16138" max="16141" width="15.09765625" style="19" customWidth="1"/>
    <col min="16142" max="16384" width="9.09765625" style="19"/>
  </cols>
  <sheetData>
    <row r="1" spans="1:13" s="63" customFormat="1" ht="13.05" customHeight="1">
      <c r="A1" s="320" t="s">
        <v>109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62"/>
    </row>
    <row r="2" spans="1:13" s="63" customFormat="1" ht="13.05" customHeight="1">
      <c r="A2" s="320" t="s">
        <v>139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62"/>
    </row>
    <row r="3" spans="1:13" s="63" customFormat="1" ht="13.05" customHeight="1">
      <c r="A3" s="320" t="s">
        <v>188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62"/>
    </row>
    <row r="4" spans="1:13" s="63" customFormat="1" ht="13.0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6"/>
      <c r="L4" s="62"/>
      <c r="M4" s="62"/>
    </row>
    <row r="5" spans="1:13" s="69" customFormat="1" ht="13.05" customHeight="1">
      <c r="A5" s="321"/>
      <c r="B5" s="324" t="s">
        <v>52</v>
      </c>
      <c r="C5" s="324" t="s">
        <v>21</v>
      </c>
      <c r="D5" s="324" t="s">
        <v>53</v>
      </c>
      <c r="E5" s="67" t="s">
        <v>94</v>
      </c>
      <c r="F5" s="67"/>
      <c r="G5" s="67"/>
      <c r="H5" s="67"/>
      <c r="I5" s="67" t="s">
        <v>54</v>
      </c>
      <c r="J5" s="67" t="s">
        <v>55</v>
      </c>
      <c r="K5" s="67"/>
      <c r="L5" s="67"/>
      <c r="M5" s="68"/>
    </row>
    <row r="6" spans="1:13" s="69" customFormat="1" ht="13.05" customHeight="1">
      <c r="A6" s="322"/>
      <c r="B6" s="325"/>
      <c r="C6" s="325"/>
      <c r="D6" s="325"/>
      <c r="E6" s="70" t="s">
        <v>95</v>
      </c>
      <c r="F6" s="70" t="s">
        <v>56</v>
      </c>
      <c r="G6" s="70" t="s">
        <v>57</v>
      </c>
      <c r="H6" s="70" t="s">
        <v>58</v>
      </c>
      <c r="I6" s="70" t="s">
        <v>59</v>
      </c>
      <c r="J6" s="70" t="s">
        <v>60</v>
      </c>
      <c r="K6" s="70" t="s">
        <v>105</v>
      </c>
      <c r="L6" s="70" t="s">
        <v>61</v>
      </c>
      <c r="M6" s="68"/>
    </row>
    <row r="7" spans="1:13" s="69" customFormat="1" ht="13.05" customHeight="1">
      <c r="A7" s="323"/>
      <c r="B7" s="326"/>
      <c r="C7" s="326"/>
      <c r="D7" s="326"/>
      <c r="E7" s="71" t="s">
        <v>96</v>
      </c>
      <c r="F7" s="71"/>
      <c r="G7" s="71"/>
      <c r="H7" s="71"/>
      <c r="I7" s="71" t="s">
        <v>62</v>
      </c>
      <c r="J7" s="71" t="s">
        <v>63</v>
      </c>
      <c r="K7" s="71"/>
      <c r="L7" s="71"/>
      <c r="M7" s="68"/>
    </row>
    <row r="8" spans="1:13" s="76" customFormat="1" ht="13.05" customHeight="1">
      <c r="A8" s="72" t="s">
        <v>64</v>
      </c>
      <c r="B8" s="73"/>
      <c r="C8" s="73"/>
      <c r="D8" s="73"/>
      <c r="E8" s="74"/>
      <c r="F8" s="74"/>
      <c r="G8" s="74"/>
      <c r="H8" s="74"/>
      <c r="I8" s="74"/>
      <c r="J8" s="74"/>
      <c r="K8" s="74"/>
      <c r="L8" s="73"/>
      <c r="M8" s="75"/>
    </row>
    <row r="9" spans="1:13" s="75" customFormat="1" ht="13.05" customHeight="1">
      <c r="A9" s="77" t="s">
        <v>61</v>
      </c>
      <c r="B9" s="122">
        <v>20862900</v>
      </c>
      <c r="C9" s="74">
        <f t="shared" ref="C9:C21" si="0">SUM(D9:L9)</f>
        <v>18303495.84</v>
      </c>
      <c r="D9" s="74">
        <f>รายรับ!D9</f>
        <v>0</v>
      </c>
      <c r="E9" s="74">
        <f>รายรับ!E9</f>
        <v>0</v>
      </c>
      <c r="F9" s="74">
        <f>รายรับ!F9</f>
        <v>0</v>
      </c>
      <c r="G9" s="74">
        <f>รายรับ!G9</f>
        <v>0</v>
      </c>
      <c r="H9" s="74">
        <f>รายรับ!H9</f>
        <v>0</v>
      </c>
      <c r="I9" s="74">
        <f>รายรับ!I9</f>
        <v>0</v>
      </c>
      <c r="J9" s="74">
        <f>รายรับ!J9</f>
        <v>0</v>
      </c>
      <c r="K9" s="74">
        <f>รายรับ!K9</f>
        <v>0</v>
      </c>
      <c r="L9" s="74">
        <f>รายรับ!L9</f>
        <v>18303495.84</v>
      </c>
    </row>
    <row r="10" spans="1:13" s="75" customFormat="1" ht="13.05" customHeight="1">
      <c r="A10" s="77" t="s">
        <v>97</v>
      </c>
      <c r="B10" s="122"/>
      <c r="C10" s="74">
        <f t="shared" si="0"/>
        <v>4212758.8</v>
      </c>
      <c r="D10" s="74">
        <f>รายรับ!D10</f>
        <v>0</v>
      </c>
      <c r="E10" s="74">
        <f>รายรับ!E10</f>
        <v>0</v>
      </c>
      <c r="F10" s="74">
        <f>รายรับ!F10</f>
        <v>0</v>
      </c>
      <c r="G10" s="74">
        <f>รายรับ!G10</f>
        <v>0</v>
      </c>
      <c r="H10" s="74">
        <f>รายรับ!H10</f>
        <v>0</v>
      </c>
      <c r="I10" s="74">
        <f>รายรับ!I10</f>
        <v>0</v>
      </c>
      <c r="J10" s="74">
        <f>รายรับ!J10</f>
        <v>0</v>
      </c>
      <c r="K10" s="74">
        <f>รายรับ!K10</f>
        <v>0</v>
      </c>
      <c r="L10" s="74">
        <f>รายรับ!L10</f>
        <v>4212758.8</v>
      </c>
    </row>
    <row r="11" spans="1:13" s="75" customFormat="1" ht="13.05" customHeight="1">
      <c r="A11" s="77" t="s">
        <v>65</v>
      </c>
      <c r="B11" s="122">
        <v>3836000</v>
      </c>
      <c r="C11" s="74">
        <f t="shared" si="0"/>
        <v>3686850</v>
      </c>
      <c r="D11" s="74">
        <f>รายรับ!D11</f>
        <v>3686850</v>
      </c>
      <c r="E11" s="74">
        <f>รายรับ!E11</f>
        <v>0</v>
      </c>
      <c r="F11" s="74">
        <f>รายรับ!F11</f>
        <v>0</v>
      </c>
      <c r="G11" s="74">
        <f>รายรับ!G11</f>
        <v>0</v>
      </c>
      <c r="H11" s="74">
        <f>รายรับ!H11</f>
        <v>0</v>
      </c>
      <c r="I11" s="74">
        <f>รายรับ!I11</f>
        <v>0</v>
      </c>
      <c r="J11" s="74">
        <f>รายรับ!J11</f>
        <v>0</v>
      </c>
      <c r="K11" s="74">
        <f>รายรับ!K11</f>
        <v>0</v>
      </c>
      <c r="L11" s="74">
        <f>รายรับ!L11</f>
        <v>0</v>
      </c>
    </row>
    <row r="12" spans="1:13" s="75" customFormat="1" ht="13.05" customHeight="1">
      <c r="A12" s="77" t="s">
        <v>66</v>
      </c>
      <c r="B12" s="122">
        <v>51175000</v>
      </c>
      <c r="C12" s="74">
        <f t="shared" si="0"/>
        <v>49744944.939999998</v>
      </c>
      <c r="D12" s="74">
        <f>รายรับ!D12</f>
        <v>12367905.800000001</v>
      </c>
      <c r="E12" s="74">
        <f>รายรับ!E12</f>
        <v>5041470.97</v>
      </c>
      <c r="F12" s="74">
        <f>รายรับ!F12</f>
        <v>20064140.599999998</v>
      </c>
      <c r="G12" s="74">
        <f>รายรับ!G12</f>
        <v>3093437.0300000003</v>
      </c>
      <c r="H12" s="74">
        <f>รายรับ!H12</f>
        <v>7427790.54</v>
      </c>
      <c r="I12" s="74">
        <f>รายรับ!I12</f>
        <v>1750200</v>
      </c>
      <c r="J12" s="74">
        <f>รายรับ!J12</f>
        <v>0</v>
      </c>
      <c r="K12" s="74">
        <f>รายรับ!K12</f>
        <v>0</v>
      </c>
      <c r="L12" s="74">
        <f>รายรับ!L12</f>
        <v>0</v>
      </c>
    </row>
    <row r="13" spans="1:13" s="75" customFormat="1" ht="13.05" customHeight="1">
      <c r="A13" s="77" t="s">
        <v>98</v>
      </c>
      <c r="B13" s="122"/>
      <c r="C13" s="74">
        <f t="shared" si="0"/>
        <v>1070280</v>
      </c>
      <c r="D13" s="74">
        <f>รายรับ!D13</f>
        <v>0</v>
      </c>
      <c r="E13" s="74">
        <f>รายรับ!E13</f>
        <v>0</v>
      </c>
      <c r="F13" s="74">
        <f>รายรับ!F13</f>
        <v>0</v>
      </c>
      <c r="G13" s="74">
        <f>รายรับ!G13</f>
        <v>0</v>
      </c>
      <c r="H13" s="74">
        <f>รายรับ!H13</f>
        <v>831720</v>
      </c>
      <c r="I13" s="74">
        <f>รายรับ!I13</f>
        <v>238560</v>
      </c>
      <c r="J13" s="74">
        <f>รายรับ!J13</f>
        <v>0</v>
      </c>
      <c r="K13" s="74">
        <f>รายรับ!K13</f>
        <v>0</v>
      </c>
      <c r="L13" s="74">
        <f>รายรับ!L13</f>
        <v>0</v>
      </c>
    </row>
    <row r="14" spans="1:13" s="75" customFormat="1" ht="13.05" customHeight="1">
      <c r="A14" s="77" t="s">
        <v>35</v>
      </c>
      <c r="B14" s="122">
        <v>2560000</v>
      </c>
      <c r="C14" s="74">
        <f t="shared" si="0"/>
        <v>1733180</v>
      </c>
      <c r="D14" s="74">
        <f>รายรับ!D14</f>
        <v>1061270</v>
      </c>
      <c r="E14" s="74">
        <f>รายรับ!E14</f>
        <v>131790</v>
      </c>
      <c r="F14" s="74">
        <f>รายรับ!F14</f>
        <v>109100</v>
      </c>
      <c r="G14" s="74">
        <f>รายรับ!G14</f>
        <v>92860</v>
      </c>
      <c r="H14" s="74">
        <f>รายรับ!H14</f>
        <v>338160</v>
      </c>
      <c r="I14" s="74">
        <f>รายรับ!I14</f>
        <v>0</v>
      </c>
      <c r="J14" s="74">
        <f>รายรับ!J14</f>
        <v>0</v>
      </c>
      <c r="K14" s="74">
        <f>รายรับ!K14</f>
        <v>0</v>
      </c>
      <c r="L14" s="74">
        <f>รายรับ!L14</f>
        <v>0</v>
      </c>
    </row>
    <row r="15" spans="1:13" s="75" customFormat="1" ht="13.05" customHeight="1">
      <c r="A15" s="77" t="s">
        <v>138</v>
      </c>
      <c r="B15" s="122"/>
      <c r="C15" s="74">
        <f t="shared" si="0"/>
        <v>430400</v>
      </c>
      <c r="D15" s="74">
        <f>รายรับ!D15</f>
        <v>0</v>
      </c>
      <c r="E15" s="74">
        <f>รายรับ!E15</f>
        <v>0</v>
      </c>
      <c r="F15" s="74">
        <f>รายรับ!F15</f>
        <v>360200</v>
      </c>
      <c r="G15" s="74">
        <f>รายรับ!G15</f>
        <v>0</v>
      </c>
      <c r="H15" s="74">
        <f>รายรับ!H15</f>
        <v>70200</v>
      </c>
      <c r="I15" s="74">
        <f>รายรับ!I15</f>
        <v>0</v>
      </c>
      <c r="J15" s="74">
        <f>รายรับ!J15</f>
        <v>0</v>
      </c>
      <c r="K15" s="74">
        <f>รายรับ!K15</f>
        <v>0</v>
      </c>
      <c r="L15" s="74">
        <f>รายรับ!L15</f>
        <v>0</v>
      </c>
    </row>
    <row r="16" spans="1:13" s="75" customFormat="1" ht="13.05" customHeight="1">
      <c r="A16" s="77" t="s">
        <v>67</v>
      </c>
      <c r="B16" s="122">
        <v>22624900</v>
      </c>
      <c r="C16" s="74">
        <f t="shared" si="0"/>
        <v>17404746.850000001</v>
      </c>
      <c r="D16" s="74">
        <f>รายรับ!D16</f>
        <v>2133251.81</v>
      </c>
      <c r="E16" s="74">
        <f>รายรับ!E16</f>
        <v>481413</v>
      </c>
      <c r="F16" s="74">
        <f>รายรับ!F16</f>
        <v>6216971</v>
      </c>
      <c r="G16" s="74">
        <f>รายรับ!G16</f>
        <v>2446877.54</v>
      </c>
      <c r="H16" s="74">
        <f>รายรับ!H16</f>
        <v>5405262.5</v>
      </c>
      <c r="I16" s="74">
        <f>รายรับ!I16</f>
        <v>294217</v>
      </c>
      <c r="J16" s="74">
        <f>รายรับ!J16</f>
        <v>426754</v>
      </c>
      <c r="K16" s="74">
        <f>รายรับ!K16</f>
        <v>0</v>
      </c>
      <c r="L16" s="74">
        <f>รายรับ!L16</f>
        <v>0</v>
      </c>
    </row>
    <row r="17" spans="1:13" s="75" customFormat="1" ht="13.05" customHeight="1">
      <c r="A17" s="77" t="s">
        <v>159</v>
      </c>
      <c r="B17" s="122"/>
      <c r="C17" s="74">
        <f t="shared" si="0"/>
        <v>0</v>
      </c>
      <c r="D17" s="74">
        <f>รายรับ!D17</f>
        <v>0</v>
      </c>
      <c r="E17" s="74">
        <f>รายรับ!E17</f>
        <v>0</v>
      </c>
      <c r="F17" s="74">
        <f>รายรับ!F17</f>
        <v>0</v>
      </c>
      <c r="G17" s="74">
        <f>รายรับ!G17</f>
        <v>0</v>
      </c>
      <c r="H17" s="74">
        <f>รายรับ!H17</f>
        <v>0</v>
      </c>
      <c r="I17" s="74">
        <f>รายรับ!I17</f>
        <v>0</v>
      </c>
      <c r="J17" s="74">
        <f>รายรับ!J17</f>
        <v>0</v>
      </c>
      <c r="K17" s="74">
        <f>รายรับ!K17</f>
        <v>0</v>
      </c>
      <c r="L17" s="74">
        <f>รายรับ!L17</f>
        <v>0</v>
      </c>
    </row>
    <row r="18" spans="1:13" s="75" customFormat="1" ht="13.05" customHeight="1">
      <c r="A18" s="77" t="s">
        <v>68</v>
      </c>
      <c r="B18" s="122">
        <v>14726800</v>
      </c>
      <c r="C18" s="74">
        <f t="shared" si="0"/>
        <v>12121023.390000001</v>
      </c>
      <c r="D18" s="74">
        <f>รายรับ!D18</f>
        <v>1087778.28</v>
      </c>
      <c r="E18" s="74">
        <f>รายรับ!E18</f>
        <v>479933.9</v>
      </c>
      <c r="F18" s="74">
        <f>รายรับ!F18</f>
        <v>5260607.5999999996</v>
      </c>
      <c r="G18" s="74">
        <f>รายรับ!G18</f>
        <v>2422950.1100000003</v>
      </c>
      <c r="H18" s="74">
        <f>รายรับ!H18</f>
        <v>2620009.7999999998</v>
      </c>
      <c r="I18" s="74">
        <f>รายรับ!I18</f>
        <v>66229.7</v>
      </c>
      <c r="J18" s="74">
        <f>รายรับ!J18</f>
        <v>0</v>
      </c>
      <c r="K18" s="74">
        <f>รายรับ!K18</f>
        <v>183514</v>
      </c>
      <c r="L18" s="74">
        <f>รายรับ!L18</f>
        <v>0</v>
      </c>
    </row>
    <row r="19" spans="1:13" s="75" customFormat="1" ht="13.05" customHeight="1">
      <c r="A19" s="77" t="s">
        <v>69</v>
      </c>
      <c r="B19" s="122">
        <v>3493000</v>
      </c>
      <c r="C19" s="74">
        <f t="shared" si="0"/>
        <v>3018830.6899999995</v>
      </c>
      <c r="D19" s="74">
        <f>รายรับ!D19</f>
        <v>343992.93000000005</v>
      </c>
      <c r="E19" s="74">
        <f>รายรับ!E19</f>
        <v>17359.41</v>
      </c>
      <c r="F19" s="74">
        <f>รายรับ!F19</f>
        <v>696850.29999999981</v>
      </c>
      <c r="G19" s="74">
        <f>รายรับ!G19</f>
        <v>1507541.1600000001</v>
      </c>
      <c r="H19" s="74">
        <f>รายรับ!H19</f>
        <v>328008.09000000003</v>
      </c>
      <c r="I19" s="74">
        <f>รายรับ!I19</f>
        <v>8429.4599999999991</v>
      </c>
      <c r="J19" s="74">
        <f>รายรับ!J19</f>
        <v>0</v>
      </c>
      <c r="K19" s="74">
        <f>รายรับ!K19</f>
        <v>116649.34</v>
      </c>
      <c r="L19" s="74">
        <f>รายรับ!L19</f>
        <v>0</v>
      </c>
    </row>
    <row r="20" spans="1:13" s="75" customFormat="1" ht="13.05" customHeight="1">
      <c r="A20" s="77" t="s">
        <v>70</v>
      </c>
      <c r="B20" s="122">
        <v>9908800</v>
      </c>
      <c r="C20" s="74">
        <f t="shared" si="0"/>
        <v>9393960</v>
      </c>
      <c r="D20" s="74">
        <f>รายรับ!D20</f>
        <v>236800</v>
      </c>
      <c r="E20" s="74">
        <f>รายรับ!E20</f>
        <v>1572000</v>
      </c>
      <c r="F20" s="74">
        <f>รายรับ!F20</f>
        <v>1286000</v>
      </c>
      <c r="G20" s="74">
        <f>รายรับ!G20</f>
        <v>4356590</v>
      </c>
      <c r="H20" s="74">
        <f>รายรับ!H20</f>
        <v>960000</v>
      </c>
      <c r="I20" s="74">
        <f>รายรับ!I20</f>
        <v>982570</v>
      </c>
      <c r="J20" s="74">
        <f>รายรับ!J20</f>
        <v>0</v>
      </c>
      <c r="K20" s="74">
        <f>รายรับ!K20</f>
        <v>0</v>
      </c>
      <c r="L20" s="74">
        <f>รายรับ!L20</f>
        <v>0</v>
      </c>
    </row>
    <row r="21" spans="1:13" s="75" customFormat="1" ht="13.05" customHeight="1">
      <c r="A21" s="77" t="s">
        <v>70</v>
      </c>
      <c r="B21" s="122"/>
      <c r="C21" s="74">
        <f t="shared" si="0"/>
        <v>96400</v>
      </c>
      <c r="D21" s="74">
        <f>รายรับ!D21</f>
        <v>0</v>
      </c>
      <c r="E21" s="74">
        <f>รายรับ!E21</f>
        <v>0</v>
      </c>
      <c r="F21" s="74">
        <f>รายรับ!F21</f>
        <v>96400</v>
      </c>
      <c r="G21" s="74">
        <f>รายรับ!G21</f>
        <v>0</v>
      </c>
      <c r="H21" s="74">
        <f>รายรับ!H21</f>
        <v>0</v>
      </c>
      <c r="I21" s="74">
        <f>รายรับ!I21</f>
        <v>0</v>
      </c>
      <c r="J21" s="74">
        <f>รายรับ!J21</f>
        <v>0</v>
      </c>
      <c r="K21" s="74">
        <f>รายรับ!K21</f>
        <v>0</v>
      </c>
      <c r="L21" s="74">
        <f>รายรับ!L21</f>
        <v>0</v>
      </c>
    </row>
    <row r="22" spans="1:13" s="75" customFormat="1" ht="13.05" customHeight="1">
      <c r="A22" s="77" t="s">
        <v>71</v>
      </c>
      <c r="B22" s="122">
        <v>9354600</v>
      </c>
      <c r="C22" s="74">
        <f t="shared" ref="C22:C24" si="1">SUM(D22:L22)</f>
        <v>9320779.5099999998</v>
      </c>
      <c r="D22" s="74">
        <f>รายรับ!D22</f>
        <v>2682079.5099999998</v>
      </c>
      <c r="E22" s="74">
        <f>รายรับ!E22</f>
        <v>493000</v>
      </c>
      <c r="F22" s="74">
        <f>รายรับ!F22</f>
        <v>2705500</v>
      </c>
      <c r="G22" s="74">
        <f>รายรับ!G22</f>
        <v>500000</v>
      </c>
      <c r="H22" s="120">
        <v>2440200</v>
      </c>
      <c r="I22" s="74">
        <f>รายรับ!I22</f>
        <v>500000</v>
      </c>
      <c r="J22" s="74">
        <f>รายรับ!J22</f>
        <v>0</v>
      </c>
      <c r="K22" s="74">
        <f>รายรับ!K22</f>
        <v>0</v>
      </c>
      <c r="L22" s="74">
        <f>รายรับ!L22</f>
        <v>0</v>
      </c>
    </row>
    <row r="23" spans="1:13" s="75" customFormat="1" ht="13.05" customHeight="1">
      <c r="A23" s="77" t="s">
        <v>276</v>
      </c>
      <c r="B23" s="122"/>
      <c r="C23" s="74">
        <f t="shared" si="1"/>
        <v>13626700</v>
      </c>
      <c r="D23" s="74">
        <f>รายรับ!D23</f>
        <v>0</v>
      </c>
      <c r="E23" s="74">
        <f>รายรับ!E23</f>
        <v>0</v>
      </c>
      <c r="F23" s="74">
        <f>รายรับ!F23</f>
        <v>0</v>
      </c>
      <c r="G23" s="74">
        <f>รายรับ!G23</f>
        <v>0</v>
      </c>
      <c r="H23" s="74">
        <f>รายรับ!H23</f>
        <v>13626700</v>
      </c>
      <c r="I23" s="74">
        <f>รายรับ!I23</f>
        <v>0</v>
      </c>
      <c r="J23" s="74">
        <f>รายรับ!J23</f>
        <v>0</v>
      </c>
      <c r="K23" s="74">
        <f>รายรับ!K23</f>
        <v>0</v>
      </c>
      <c r="L23" s="74">
        <f>รายรับ!L23</f>
        <v>0</v>
      </c>
    </row>
    <row r="24" spans="1:13" s="75" customFormat="1" ht="13.05" customHeight="1">
      <c r="A24" s="77" t="s">
        <v>102</v>
      </c>
      <c r="B24" s="122">
        <v>10258000</v>
      </c>
      <c r="C24" s="74">
        <f t="shared" si="1"/>
        <v>9858000</v>
      </c>
      <c r="D24" s="74">
        <f>รายรับ!D24</f>
        <v>0</v>
      </c>
      <c r="E24" s="74">
        <f>รายรับ!E24</f>
        <v>0</v>
      </c>
      <c r="F24" s="74">
        <f>รายรับ!F24</f>
        <v>9708000</v>
      </c>
      <c r="G24" s="74">
        <f>รายรับ!G24</f>
        <v>0</v>
      </c>
      <c r="H24" s="74">
        <f>รายรับ!H24</f>
        <v>0</v>
      </c>
      <c r="I24" s="74">
        <f>รายรับ!I24</f>
        <v>0</v>
      </c>
      <c r="J24" s="74">
        <f>รายรับ!J24</f>
        <v>150000</v>
      </c>
      <c r="K24" s="74">
        <f>รายรับ!K24</f>
        <v>0</v>
      </c>
      <c r="L24" s="74">
        <f>รายรับ!L24</f>
        <v>0</v>
      </c>
    </row>
    <row r="25" spans="1:13" s="76" customFormat="1" ht="13.05" customHeight="1" thickBot="1">
      <c r="A25" s="78" t="s">
        <v>74</v>
      </c>
      <c r="B25" s="79">
        <f t="shared" ref="B25:L25" si="2">SUM(B9:B24)</f>
        <v>148800000</v>
      </c>
      <c r="C25" s="79">
        <f>SUM(C9:C24)</f>
        <v>154022350.02000001</v>
      </c>
      <c r="D25" s="79">
        <f t="shared" si="2"/>
        <v>23599928.329999998</v>
      </c>
      <c r="E25" s="79">
        <f t="shared" si="2"/>
        <v>8216967.2800000003</v>
      </c>
      <c r="F25" s="79">
        <f t="shared" si="2"/>
        <v>46503769.5</v>
      </c>
      <c r="G25" s="79">
        <f t="shared" si="2"/>
        <v>14420255.84</v>
      </c>
      <c r="H25" s="79">
        <f t="shared" si="2"/>
        <v>34048050.93</v>
      </c>
      <c r="I25" s="79">
        <f t="shared" si="2"/>
        <v>3840206.16</v>
      </c>
      <c r="J25" s="79">
        <f t="shared" si="2"/>
        <v>576754</v>
      </c>
      <c r="K25" s="79">
        <f t="shared" si="2"/>
        <v>300163.33999999997</v>
      </c>
      <c r="L25" s="79">
        <f t="shared" si="2"/>
        <v>22516254.640000001</v>
      </c>
      <c r="M25" s="75"/>
    </row>
    <row r="26" spans="1:13" s="83" customFormat="1" ht="13.05" customHeight="1" thickTop="1">
      <c r="A26" s="72" t="s">
        <v>73</v>
      </c>
      <c r="B26" s="80"/>
      <c r="C26" s="80"/>
      <c r="D26" s="80"/>
      <c r="E26" s="80"/>
      <c r="F26" s="80"/>
      <c r="G26" s="80"/>
      <c r="H26" s="80"/>
      <c r="I26" s="80"/>
      <c r="J26" s="80"/>
      <c r="K26" s="81"/>
      <c r="L26" s="74"/>
      <c r="M26" s="82"/>
    </row>
    <row r="27" spans="1:13" s="87" customFormat="1" ht="13.05" customHeight="1">
      <c r="A27" s="84" t="s">
        <v>76</v>
      </c>
      <c r="B27" s="85">
        <v>6040000</v>
      </c>
      <c r="C27" s="85">
        <v>7692166.6600000001</v>
      </c>
      <c r="D27" s="85"/>
      <c r="E27" s="85"/>
      <c r="F27" s="85"/>
      <c r="G27" s="85"/>
      <c r="H27" s="80"/>
      <c r="I27" s="85"/>
      <c r="J27" s="80"/>
      <c r="K27" s="81"/>
      <c r="L27" s="74"/>
      <c r="M27" s="86"/>
    </row>
    <row r="28" spans="1:13" s="87" customFormat="1" ht="13.05" customHeight="1">
      <c r="A28" s="84" t="s">
        <v>77</v>
      </c>
      <c r="B28" s="85">
        <v>1243000</v>
      </c>
      <c r="C28" s="85">
        <v>1531024.05</v>
      </c>
      <c r="D28" s="85"/>
      <c r="E28" s="85"/>
      <c r="F28" s="85"/>
      <c r="G28" s="85"/>
      <c r="H28" s="80"/>
      <c r="I28" s="85"/>
      <c r="J28" s="80"/>
      <c r="K28" s="81"/>
      <c r="L28" s="74"/>
      <c r="M28" s="86"/>
    </row>
    <row r="29" spans="1:13" s="87" customFormat="1" ht="13.05" customHeight="1">
      <c r="A29" s="84" t="s">
        <v>78</v>
      </c>
      <c r="B29" s="85">
        <v>6700000</v>
      </c>
      <c r="C29" s="85">
        <v>10095953.960000001</v>
      </c>
      <c r="D29" s="85"/>
      <c r="E29" s="85"/>
      <c r="F29" s="85"/>
      <c r="G29" s="85"/>
      <c r="H29" s="80"/>
      <c r="I29" s="85"/>
      <c r="J29" s="80"/>
      <c r="K29" s="81"/>
      <c r="L29" s="74"/>
      <c r="M29" s="86"/>
    </row>
    <row r="30" spans="1:13" s="87" customFormat="1" ht="13.05" customHeight="1">
      <c r="A30" s="84" t="s">
        <v>103</v>
      </c>
      <c r="B30" s="85">
        <v>800000</v>
      </c>
      <c r="C30" s="85">
        <v>636812.6</v>
      </c>
      <c r="D30" s="85"/>
      <c r="E30" s="85"/>
      <c r="F30" s="85"/>
      <c r="G30" s="85"/>
      <c r="H30" s="80"/>
      <c r="I30" s="85"/>
      <c r="J30" s="80"/>
      <c r="K30" s="81"/>
      <c r="L30" s="74"/>
      <c r="M30" s="86"/>
    </row>
    <row r="31" spans="1:13" s="87" customFormat="1" ht="13.05" customHeight="1">
      <c r="A31" s="84" t="s">
        <v>79</v>
      </c>
      <c r="B31" s="85">
        <v>7040000</v>
      </c>
      <c r="C31" s="85">
        <v>5298557.6399999997</v>
      </c>
      <c r="D31" s="85"/>
      <c r="E31" s="85"/>
      <c r="F31" s="85"/>
      <c r="G31" s="85"/>
      <c r="H31" s="80"/>
      <c r="I31" s="85"/>
      <c r="J31" s="80"/>
      <c r="K31" s="81"/>
      <c r="L31" s="74"/>
      <c r="M31" s="86"/>
    </row>
    <row r="32" spans="1:13" s="87" customFormat="1" ht="13.05" customHeight="1">
      <c r="A32" s="84" t="s">
        <v>99</v>
      </c>
      <c r="B32" s="85">
        <v>10000</v>
      </c>
      <c r="C32" s="85">
        <v>118900</v>
      </c>
      <c r="D32" s="85"/>
      <c r="E32" s="85"/>
      <c r="F32" s="85"/>
      <c r="G32" s="85"/>
      <c r="H32" s="80"/>
      <c r="I32" s="85"/>
      <c r="J32" s="80"/>
      <c r="K32" s="81"/>
      <c r="L32" s="74"/>
      <c r="M32" s="86"/>
    </row>
    <row r="33" spans="1:13" s="87" customFormat="1" ht="13.05" customHeight="1">
      <c r="A33" s="84" t="s">
        <v>80</v>
      </c>
      <c r="B33" s="85">
        <v>55871000</v>
      </c>
      <c r="C33" s="85">
        <v>60398032.200000003</v>
      </c>
      <c r="D33" s="85"/>
      <c r="E33" s="85"/>
      <c r="F33" s="85"/>
      <c r="G33" s="85"/>
      <c r="H33" s="80"/>
      <c r="I33" s="85"/>
      <c r="J33" s="80"/>
      <c r="K33" s="81"/>
      <c r="L33" s="74"/>
      <c r="M33" s="86"/>
    </row>
    <row r="34" spans="1:13" s="86" customFormat="1" ht="13.05" customHeight="1">
      <c r="A34" s="84" t="s">
        <v>81</v>
      </c>
      <c r="B34" s="85">
        <v>71096000</v>
      </c>
      <c r="C34" s="85">
        <v>63767597</v>
      </c>
      <c r="D34" s="85"/>
      <c r="E34" s="85"/>
      <c r="F34" s="85"/>
      <c r="G34" s="85"/>
      <c r="H34" s="80"/>
      <c r="I34" s="85"/>
      <c r="J34" s="80"/>
      <c r="K34" s="81"/>
      <c r="L34" s="74"/>
    </row>
    <row r="35" spans="1:13" s="86" customFormat="1" ht="13.05" customHeight="1">
      <c r="A35" s="84" t="s">
        <v>106</v>
      </c>
      <c r="B35" s="85">
        <v>0</v>
      </c>
      <c r="C35" s="85">
        <v>5713438.7999999998</v>
      </c>
      <c r="D35" s="85"/>
      <c r="E35" s="85"/>
      <c r="F35" s="85"/>
      <c r="G35" s="85"/>
      <c r="H35" s="80"/>
      <c r="I35" s="85"/>
      <c r="J35" s="80"/>
      <c r="K35" s="81"/>
      <c r="L35" s="74"/>
    </row>
    <row r="36" spans="1:13" s="86" customFormat="1" ht="13.05" customHeight="1">
      <c r="A36" s="84" t="s">
        <v>82</v>
      </c>
      <c r="B36" s="85">
        <v>0</v>
      </c>
      <c r="C36" s="85">
        <v>13723100</v>
      </c>
      <c r="D36" s="85"/>
      <c r="E36" s="85"/>
      <c r="F36" s="85"/>
      <c r="G36" s="85"/>
      <c r="H36" s="80"/>
      <c r="I36" s="85"/>
      <c r="J36" s="80"/>
      <c r="K36" s="81"/>
      <c r="L36" s="74"/>
    </row>
    <row r="37" spans="1:13" s="86" customFormat="1" ht="13.05" customHeight="1" thickBot="1">
      <c r="A37" s="78" t="s">
        <v>75</v>
      </c>
      <c r="B37" s="88">
        <f>SUM(B27:B36)</f>
        <v>148800000</v>
      </c>
      <c r="C37" s="88">
        <f>SUM(C27:C36)</f>
        <v>168975582.91000003</v>
      </c>
      <c r="D37" s="88"/>
      <c r="E37" s="88"/>
      <c r="F37" s="88"/>
      <c r="G37" s="88"/>
      <c r="H37" s="88"/>
      <c r="I37" s="88"/>
      <c r="J37" s="88"/>
      <c r="K37" s="89"/>
      <c r="L37" s="79"/>
    </row>
    <row r="38" spans="1:13" s="87" customFormat="1" ht="13.05" customHeight="1" thickTop="1" thickBot="1">
      <c r="A38" s="90" t="s">
        <v>72</v>
      </c>
      <c r="B38" s="86"/>
      <c r="C38" s="91">
        <f>SUM(C37-C25)</f>
        <v>14953232.890000015</v>
      </c>
      <c r="D38" s="86"/>
      <c r="E38" s="86"/>
      <c r="F38" s="86"/>
      <c r="G38" s="86"/>
      <c r="H38" s="86"/>
      <c r="I38" s="86"/>
      <c r="J38" s="86"/>
      <c r="L38" s="86"/>
      <c r="M38" s="86"/>
    </row>
    <row r="39" spans="1:13" s="63" customFormat="1" ht="13.05" customHeight="1" thickTop="1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2"/>
      <c r="M39" s="62"/>
    </row>
    <row r="40" spans="1:13" ht="13.05" customHeight="1">
      <c r="A40" s="63"/>
      <c r="B40" s="66"/>
      <c r="C40" s="66"/>
      <c r="D40" s="66" t="s">
        <v>341</v>
      </c>
      <c r="E40" s="66"/>
      <c r="F40" s="66"/>
      <c r="G40" s="327" t="s">
        <v>337</v>
      </c>
      <c r="H40" s="327"/>
      <c r="I40" s="66"/>
      <c r="J40" s="327" t="s">
        <v>336</v>
      </c>
      <c r="K40" s="327"/>
      <c r="L40" s="62"/>
    </row>
    <row r="41" spans="1:13" ht="13.05" customHeight="1">
      <c r="A41" s="63"/>
      <c r="B41" s="66"/>
      <c r="C41" s="66"/>
      <c r="D41" s="66" t="s">
        <v>342</v>
      </c>
      <c r="E41" s="66"/>
      <c r="F41" s="66"/>
      <c r="G41" s="327" t="s">
        <v>338</v>
      </c>
      <c r="H41" s="327"/>
      <c r="I41" s="66"/>
      <c r="J41" s="327" t="s">
        <v>340</v>
      </c>
      <c r="K41" s="327"/>
      <c r="L41" s="62"/>
    </row>
    <row r="42" spans="1:13" ht="13.8" customHeight="1">
      <c r="A42" s="63"/>
      <c r="B42" s="66"/>
      <c r="C42" s="66"/>
      <c r="D42" s="327" t="s">
        <v>343</v>
      </c>
      <c r="E42" s="327"/>
      <c r="F42" s="66"/>
      <c r="G42" s="327" t="s">
        <v>339</v>
      </c>
      <c r="H42" s="327"/>
      <c r="I42" s="66"/>
      <c r="J42" s="66"/>
      <c r="K42" s="66"/>
      <c r="L42" s="62"/>
    </row>
    <row r="43" spans="1:13" ht="13.8" customHeight="1"/>
    <row r="44" spans="1:13" ht="13.8" customHeight="1"/>
    <row r="45" spans="1:13" ht="13.8" customHeight="1"/>
    <row r="46" spans="1:13" ht="13.8" customHeight="1"/>
    <row r="47" spans="1:13" ht="13.8" customHeight="1"/>
    <row r="48" spans="1:13" ht="13.8" customHeight="1"/>
    <row r="49" ht="13.8" customHeight="1"/>
    <row r="50" ht="13.8" customHeight="1"/>
    <row r="51" ht="13.8" customHeight="1"/>
    <row r="52" ht="13.8" customHeight="1"/>
    <row r="53" ht="13.8" customHeight="1"/>
    <row r="54" ht="13.8" customHeight="1"/>
    <row r="55" ht="13.8" customHeight="1"/>
    <row r="56" ht="13.8" customHeight="1"/>
    <row r="57" ht="13.8" customHeight="1"/>
    <row r="58" ht="13.8" customHeight="1"/>
    <row r="59" ht="13.8" customHeight="1"/>
    <row r="60" ht="13.8" customHeight="1"/>
    <row r="61" ht="13.8" customHeight="1"/>
    <row r="62" ht="13.8" customHeight="1"/>
    <row r="63" ht="13.8" customHeight="1"/>
    <row r="64" ht="13.8" customHeight="1"/>
    <row r="65" ht="13.8" customHeight="1"/>
    <row r="66" ht="13.8" customHeight="1"/>
    <row r="67" ht="13.8" customHeight="1"/>
    <row r="68" ht="13.8" customHeight="1"/>
  </sheetData>
  <mergeCells count="13">
    <mergeCell ref="G40:H40"/>
    <mergeCell ref="J40:K40"/>
    <mergeCell ref="G41:H41"/>
    <mergeCell ref="J41:K41"/>
    <mergeCell ref="D42:E42"/>
    <mergeCell ref="G42:H42"/>
    <mergeCell ref="A1:L1"/>
    <mergeCell ref="A2:L2"/>
    <mergeCell ref="A3:L3"/>
    <mergeCell ref="A5:A7"/>
    <mergeCell ref="B5:B7"/>
    <mergeCell ref="C5:C7"/>
    <mergeCell ref="D5:D7"/>
  </mergeCells>
  <pageMargins left="0.39370078740157483" right="0.15748031496062992" top="0.2" bottom="0.16" header="0.15748031496062992" footer="0.15748031496062992"/>
  <pageSetup paperSize="9" orientation="landscape" horizontalDpi="4294967292" vertic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5"/>
  <sheetViews>
    <sheetView view="pageBreakPreview" topLeftCell="A4" zoomScaleSheetLayoutView="100" workbookViewId="0">
      <selection activeCell="F27" sqref="F27"/>
    </sheetView>
  </sheetViews>
  <sheetFormatPr defaultRowHeight="13.8"/>
  <cols>
    <col min="1" max="1" width="20.59765625" customWidth="1"/>
    <col min="2" max="2" width="10.19921875" style="128" customWidth="1"/>
    <col min="3" max="3" width="10.09765625" style="128" customWidth="1"/>
    <col min="4" max="4" width="9.796875" style="128" customWidth="1"/>
    <col min="5" max="5" width="10.59765625" style="128" customWidth="1"/>
    <col min="6" max="8" width="9.5" style="128" customWidth="1"/>
    <col min="9" max="10" width="9.296875" style="128" customWidth="1"/>
    <col min="11" max="11" width="8.69921875" style="128" customWidth="1"/>
    <col min="12" max="12" width="8.796875" style="128" customWidth="1"/>
    <col min="13" max="13" width="7.59765625" style="128" customWidth="1"/>
    <col min="14" max="14" width="9.296875" style="128" customWidth="1"/>
  </cols>
  <sheetData>
    <row r="1" spans="1:14" s="123" customFormat="1" ht="14.4">
      <c r="A1" s="328" t="s">
        <v>109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125"/>
    </row>
    <row r="2" spans="1:14" s="123" customFormat="1" ht="14.4">
      <c r="A2" s="328" t="s">
        <v>335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125"/>
    </row>
    <row r="3" spans="1:14" s="123" customFormat="1" ht="14.4">
      <c r="A3" s="328" t="s">
        <v>318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125"/>
    </row>
    <row r="4" spans="1:14" s="123" customFormat="1" ht="14.4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s="132" customFormat="1" ht="14.4">
      <c r="A5" s="133"/>
      <c r="B5" s="141"/>
      <c r="C5" s="134" t="s">
        <v>320</v>
      </c>
      <c r="D5" s="134" t="s">
        <v>323</v>
      </c>
      <c r="E5" s="134"/>
      <c r="F5" s="134" t="s">
        <v>324</v>
      </c>
      <c r="G5" s="134" t="s">
        <v>327</v>
      </c>
      <c r="H5" s="134"/>
      <c r="I5" s="134"/>
      <c r="J5" s="134" t="s">
        <v>328</v>
      </c>
      <c r="K5" s="134" t="s">
        <v>54</v>
      </c>
      <c r="L5" s="134" t="s">
        <v>55</v>
      </c>
      <c r="M5" s="134"/>
      <c r="N5" s="134"/>
    </row>
    <row r="6" spans="1:14" s="132" customFormat="1" ht="14.4">
      <c r="A6" s="145" t="s">
        <v>319</v>
      </c>
      <c r="B6" s="142" t="s">
        <v>52</v>
      </c>
      <c r="C6" s="135" t="s">
        <v>321</v>
      </c>
      <c r="D6" s="135" t="s">
        <v>331</v>
      </c>
      <c r="E6" s="135" t="s">
        <v>21</v>
      </c>
      <c r="F6" s="135" t="s">
        <v>325</v>
      </c>
      <c r="G6" s="135" t="s">
        <v>326</v>
      </c>
      <c r="H6" s="135" t="s">
        <v>56</v>
      </c>
      <c r="I6" s="135" t="s">
        <v>57</v>
      </c>
      <c r="J6" s="135" t="s">
        <v>236</v>
      </c>
      <c r="K6" s="135" t="s">
        <v>59</v>
      </c>
      <c r="L6" s="135" t="s">
        <v>334</v>
      </c>
      <c r="M6" s="135" t="s">
        <v>105</v>
      </c>
      <c r="N6" s="135" t="s">
        <v>61</v>
      </c>
    </row>
    <row r="7" spans="1:14" s="132" customFormat="1" ht="14.4">
      <c r="A7" s="136"/>
      <c r="B7" s="143"/>
      <c r="C7" s="137" t="s">
        <v>322</v>
      </c>
      <c r="D7" s="137" t="s">
        <v>332</v>
      </c>
      <c r="E7" s="137"/>
      <c r="F7" s="137"/>
      <c r="G7" s="137"/>
      <c r="H7" s="137"/>
      <c r="I7" s="137"/>
      <c r="J7" s="137"/>
      <c r="K7" s="137" t="s">
        <v>62</v>
      </c>
      <c r="L7" s="137" t="s">
        <v>63</v>
      </c>
      <c r="M7" s="137"/>
      <c r="N7" s="137"/>
    </row>
    <row r="8" spans="1:14" s="123" customFormat="1" ht="14.4">
      <c r="A8" s="144" t="s">
        <v>64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s="123" customFormat="1" ht="14.4">
      <c r="A9" s="124" t="s">
        <v>61</v>
      </c>
      <c r="B9" s="127">
        <f>รายรับและสะสม!B9</f>
        <v>20862900</v>
      </c>
      <c r="C9" s="127">
        <f>[2]งบกลาง!$F$7</f>
        <v>18303495.84</v>
      </c>
      <c r="D9" s="127">
        <f>[2]งบกลาง!$F$8</f>
        <v>4212758.8</v>
      </c>
      <c r="E9" s="131">
        <f t="shared" ref="E9:E19" si="0">SUM(C9:D9)</f>
        <v>22516254.640000001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f>รายรับและสะสม!L9+รายรับและสะสม!L10</f>
        <v>22516254.640000001</v>
      </c>
    </row>
    <row r="10" spans="1:14" s="123" customFormat="1" ht="14.4">
      <c r="A10" s="124" t="s">
        <v>65</v>
      </c>
      <c r="B10" s="127">
        <f>รายรับและสะสม!B11</f>
        <v>3836000</v>
      </c>
      <c r="C10" s="127">
        <f>[2]งานบริหารทั่วไป!$H$8</f>
        <v>3686850</v>
      </c>
      <c r="D10" s="127"/>
      <c r="E10" s="131">
        <f t="shared" si="0"/>
        <v>3686850</v>
      </c>
      <c r="F10" s="127">
        <f>รายรับและสะสม!D11</f>
        <v>3686850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</row>
    <row r="11" spans="1:14" s="123" customFormat="1" ht="14.4">
      <c r="A11" s="124" t="s">
        <v>66</v>
      </c>
      <c r="B11" s="127">
        <f>รายรับและสะสม!B12</f>
        <v>51175000</v>
      </c>
      <c r="C11" s="127">
        <f>รายรับ!C12</f>
        <v>49744944.939999998</v>
      </c>
      <c r="D11" s="127">
        <f>รายรับ!C13</f>
        <v>1070280</v>
      </c>
      <c r="E11" s="131">
        <f t="shared" si="0"/>
        <v>50815224.939999998</v>
      </c>
      <c r="F11" s="127">
        <f>รายรับและสะสม!D12</f>
        <v>12367905.800000001</v>
      </c>
      <c r="G11" s="127">
        <f>รายรับและสะสม!E12</f>
        <v>5041470.97</v>
      </c>
      <c r="H11" s="127">
        <f>รายรับและสะสม!F12</f>
        <v>20064140.599999998</v>
      </c>
      <c r="I11" s="127">
        <f>รายรับและสะสม!G12</f>
        <v>3093437.0300000003</v>
      </c>
      <c r="J11" s="127">
        <f>รายรับ!H12+รายรับ!H13</f>
        <v>8259510.54</v>
      </c>
      <c r="K11" s="127">
        <f>รายรับ!I12+รายรับ!I13</f>
        <v>1988760</v>
      </c>
      <c r="L11" s="127">
        <v>0</v>
      </c>
      <c r="M11" s="127">
        <v>0</v>
      </c>
      <c r="N11" s="127"/>
    </row>
    <row r="12" spans="1:14" s="123" customFormat="1" ht="14.4">
      <c r="A12" s="124" t="s">
        <v>35</v>
      </c>
      <c r="B12" s="127">
        <f>รายรับและสะสม!B14</f>
        <v>2560000</v>
      </c>
      <c r="C12" s="127">
        <f>รายรับ!C14</f>
        <v>1733180</v>
      </c>
      <c r="D12" s="127">
        <f>รายรับ!C15</f>
        <v>430400</v>
      </c>
      <c r="E12" s="131">
        <f t="shared" si="0"/>
        <v>2163580</v>
      </c>
      <c r="F12" s="127">
        <f>รายรับและสะสม!D14</f>
        <v>1061270</v>
      </c>
      <c r="G12" s="127">
        <f>รายรับและสะสม!E14</f>
        <v>131790</v>
      </c>
      <c r="H12" s="127">
        <f>รายรับและสะสม!F14+รายรับและสะสม!F15</f>
        <v>469300</v>
      </c>
      <c r="I12" s="127">
        <f>รายรับ!G14</f>
        <v>92860</v>
      </c>
      <c r="J12" s="127">
        <f>รายรับ!H14+รายรับ!H15</f>
        <v>408360</v>
      </c>
      <c r="K12" s="127">
        <f>รายรับ!I16</f>
        <v>294217</v>
      </c>
      <c r="L12" s="127">
        <v>0</v>
      </c>
      <c r="M12" s="127">
        <v>0</v>
      </c>
      <c r="N12" s="127"/>
    </row>
    <row r="13" spans="1:14" s="123" customFormat="1" ht="14.4">
      <c r="A13" s="124" t="s">
        <v>67</v>
      </c>
      <c r="B13" s="127">
        <f>รายรับและสะสม!B16</f>
        <v>22624900</v>
      </c>
      <c r="C13" s="127">
        <f>รายรับ!C16</f>
        <v>17404746.850000001</v>
      </c>
      <c r="D13" s="127"/>
      <c r="E13" s="131">
        <f t="shared" si="0"/>
        <v>17404746.850000001</v>
      </c>
      <c r="F13" s="127">
        <f>รายรับและสะสม!D16</f>
        <v>2133251.81</v>
      </c>
      <c r="G13" s="127">
        <f>รายรับและสะสม!E16</f>
        <v>481413</v>
      </c>
      <c r="H13" s="127">
        <f>รายรับและสะสม!F16</f>
        <v>6216971</v>
      </c>
      <c r="I13" s="127">
        <f>รายรับ!G16</f>
        <v>2446877.54</v>
      </c>
      <c r="J13" s="127">
        <f>รายรับ!H16</f>
        <v>5405262.5</v>
      </c>
      <c r="K13" s="127">
        <f>รายรับ!I16</f>
        <v>294217</v>
      </c>
      <c r="L13" s="127">
        <f>รายรับ!J16</f>
        <v>426754</v>
      </c>
      <c r="M13" s="127">
        <f>รายรับ!K18</f>
        <v>183514</v>
      </c>
      <c r="N13" s="127"/>
    </row>
    <row r="14" spans="1:14" s="123" customFormat="1" ht="14.4">
      <c r="A14" s="124" t="s">
        <v>68</v>
      </c>
      <c r="B14" s="127">
        <f>รายรับและสะสม!B18</f>
        <v>14726800</v>
      </c>
      <c r="C14" s="127">
        <f>รายรับ!C18</f>
        <v>12121023.390000001</v>
      </c>
      <c r="D14" s="127"/>
      <c r="E14" s="131">
        <f t="shared" si="0"/>
        <v>12121023.390000001</v>
      </c>
      <c r="F14" s="127">
        <f>รายรับและสะสม!D18</f>
        <v>1087778.28</v>
      </c>
      <c r="G14" s="127">
        <f>รายรับและสะสม!E18</f>
        <v>479933.9</v>
      </c>
      <c r="H14" s="127">
        <f>รายรับและสะสม!F18</f>
        <v>5260607.5999999996</v>
      </c>
      <c r="I14" s="127">
        <f>รายรับ!G18</f>
        <v>2422950.1100000003</v>
      </c>
      <c r="J14" s="127">
        <f>รายรับ!H18</f>
        <v>2620009.7999999998</v>
      </c>
      <c r="K14" s="127">
        <f>รายรับ!I18</f>
        <v>66229.7</v>
      </c>
      <c r="L14" s="127">
        <v>0</v>
      </c>
      <c r="M14" s="127">
        <f>รายรับ!K19</f>
        <v>116649.34</v>
      </c>
      <c r="N14" s="127"/>
    </row>
    <row r="15" spans="1:14" s="123" customFormat="1" ht="14.4">
      <c r="A15" s="124" t="s">
        <v>69</v>
      </c>
      <c r="B15" s="127">
        <f>รายรับและสะสม!B19</f>
        <v>3493000</v>
      </c>
      <c r="C15" s="127">
        <f>รายรับ!C19</f>
        <v>3018830.6899999995</v>
      </c>
      <c r="D15" s="127"/>
      <c r="E15" s="131">
        <f t="shared" si="0"/>
        <v>3018830.6899999995</v>
      </c>
      <c r="F15" s="127">
        <f>รายรับและสะสม!D19</f>
        <v>343992.93000000005</v>
      </c>
      <c r="G15" s="127">
        <f>รายรับและสะสม!E19</f>
        <v>17359.41</v>
      </c>
      <c r="H15" s="127">
        <f>รายรับและสะสม!F19</f>
        <v>696850.29999999981</v>
      </c>
      <c r="I15" s="127">
        <f>รายรับ!G19</f>
        <v>1507541.1600000001</v>
      </c>
      <c r="J15" s="127">
        <f>รายรับ!H19</f>
        <v>328008.09000000003</v>
      </c>
      <c r="K15" s="127">
        <f>รายรับ!I19</f>
        <v>8429.4599999999991</v>
      </c>
      <c r="L15" s="127">
        <v>0</v>
      </c>
      <c r="M15" s="127">
        <v>0</v>
      </c>
      <c r="N15" s="127"/>
    </row>
    <row r="16" spans="1:14" s="123" customFormat="1" ht="14.4">
      <c r="A16" s="124" t="s">
        <v>70</v>
      </c>
      <c r="B16" s="127">
        <f>รายรับและสะสม!B20</f>
        <v>9908800</v>
      </c>
      <c r="C16" s="127">
        <f>รายรับ!C20</f>
        <v>9393960</v>
      </c>
      <c r="D16" s="127">
        <f>รายรับ!C21</f>
        <v>96400</v>
      </c>
      <c r="E16" s="131">
        <f t="shared" si="0"/>
        <v>9490360</v>
      </c>
      <c r="F16" s="127">
        <f>รายรับและสะสม!D20</f>
        <v>236800</v>
      </c>
      <c r="G16" s="127">
        <f>รายรับและสะสม!E20</f>
        <v>1572000</v>
      </c>
      <c r="H16" s="127">
        <f>รายรับและสะสม!F20+รายรับและสะสม!F21</f>
        <v>1382400</v>
      </c>
      <c r="I16" s="127">
        <f>รายรับ!G20</f>
        <v>4356590</v>
      </c>
      <c r="J16" s="127">
        <f>รายรับ!H20</f>
        <v>960000</v>
      </c>
      <c r="K16" s="127">
        <f>รายรับ!I20</f>
        <v>982570</v>
      </c>
      <c r="L16" s="127">
        <v>0</v>
      </c>
      <c r="M16" s="127">
        <v>0</v>
      </c>
      <c r="N16" s="127"/>
    </row>
    <row r="17" spans="1:14" s="123" customFormat="1" ht="14.4">
      <c r="A17" s="124" t="s">
        <v>71</v>
      </c>
      <c r="B17" s="127">
        <f>รายรับและสะสม!B22</f>
        <v>9354600</v>
      </c>
      <c r="C17" s="127">
        <f>รายรับ!C22</f>
        <v>7774779.5099999998</v>
      </c>
      <c r="D17" s="127">
        <f>รายรับ!C23</f>
        <v>13626700</v>
      </c>
      <c r="E17" s="131">
        <f t="shared" si="0"/>
        <v>21401479.509999998</v>
      </c>
      <c r="F17" s="127">
        <f>รายรับและสะสม!D22</f>
        <v>2682079.5099999998</v>
      </c>
      <c r="G17" s="127">
        <f>รายรับและสะสม!E22</f>
        <v>493000</v>
      </c>
      <c r="H17" s="127">
        <f>รายรับและสะสม!F22</f>
        <v>2705500</v>
      </c>
      <c r="I17" s="127">
        <f>รายรับ!G22</f>
        <v>500000</v>
      </c>
      <c r="J17" s="127">
        <f>รายรับ!H22+รายรับ!H23</f>
        <v>14520900</v>
      </c>
      <c r="K17" s="127">
        <f>รายรับ!I22</f>
        <v>500000</v>
      </c>
      <c r="L17" s="127">
        <v>0</v>
      </c>
      <c r="M17" s="127">
        <v>0</v>
      </c>
      <c r="N17" s="127"/>
    </row>
    <row r="18" spans="1:14" s="123" customFormat="1" ht="14.4">
      <c r="A18" s="124" t="s">
        <v>329</v>
      </c>
      <c r="B18" s="127">
        <v>0</v>
      </c>
      <c r="C18" s="127">
        <v>0</v>
      </c>
      <c r="D18" s="127">
        <v>0</v>
      </c>
      <c r="E18" s="131">
        <f t="shared" si="0"/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/>
    </row>
    <row r="19" spans="1:14" s="123" customFormat="1" ht="14.4">
      <c r="A19" s="124" t="s">
        <v>330</v>
      </c>
      <c r="B19" s="127">
        <f>รายรับและสะสม!B24</f>
        <v>10258000</v>
      </c>
      <c r="C19" s="127">
        <f>รายรับ!C24</f>
        <v>9858000</v>
      </c>
      <c r="D19" s="127">
        <v>0</v>
      </c>
      <c r="E19" s="131">
        <f t="shared" si="0"/>
        <v>9858000</v>
      </c>
      <c r="F19" s="127">
        <v>0</v>
      </c>
      <c r="G19" s="127">
        <v>0</v>
      </c>
      <c r="H19" s="127">
        <f>รายรับและสะสม!F24</f>
        <v>9708000</v>
      </c>
      <c r="I19" s="127">
        <v>0</v>
      </c>
      <c r="J19" s="127">
        <v>0</v>
      </c>
      <c r="K19" s="127">
        <v>0</v>
      </c>
      <c r="L19" s="127">
        <f>รายรับ!J24</f>
        <v>150000</v>
      </c>
      <c r="M19" s="127">
        <v>0</v>
      </c>
      <c r="N19" s="127"/>
    </row>
    <row r="20" spans="1:14" s="123" customFormat="1" ht="15" thickBot="1">
      <c r="A20" s="138" t="s">
        <v>74</v>
      </c>
      <c r="B20" s="139">
        <f t="shared" ref="B20:N20" si="1">SUM(B9:B19)</f>
        <v>148800000</v>
      </c>
      <c r="C20" s="139">
        <f t="shared" si="1"/>
        <v>133039811.22</v>
      </c>
      <c r="D20" s="139">
        <f t="shared" si="1"/>
        <v>19436538.800000001</v>
      </c>
      <c r="E20" s="139">
        <f t="shared" si="1"/>
        <v>152476350.02000001</v>
      </c>
      <c r="F20" s="139">
        <f t="shared" si="1"/>
        <v>23599928.329999998</v>
      </c>
      <c r="G20" s="139">
        <f t="shared" si="1"/>
        <v>8216967.2800000003</v>
      </c>
      <c r="H20" s="139">
        <f t="shared" si="1"/>
        <v>46503769.5</v>
      </c>
      <c r="I20" s="139">
        <f t="shared" si="1"/>
        <v>14420255.84</v>
      </c>
      <c r="J20" s="139">
        <f t="shared" si="1"/>
        <v>32502050.93</v>
      </c>
      <c r="K20" s="139">
        <f t="shared" si="1"/>
        <v>4134423.16</v>
      </c>
      <c r="L20" s="139">
        <f t="shared" si="1"/>
        <v>576754</v>
      </c>
      <c r="M20" s="139">
        <f t="shared" si="1"/>
        <v>300163.33999999997</v>
      </c>
      <c r="N20" s="139">
        <f t="shared" si="1"/>
        <v>22516254.640000001</v>
      </c>
    </row>
    <row r="21" spans="1:14" s="123" customFormat="1" ht="15" thickTop="1">
      <c r="A21" s="129" t="s">
        <v>73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</row>
    <row r="22" spans="1:14" s="123" customFormat="1" ht="14.4">
      <c r="A22" s="84" t="s">
        <v>76</v>
      </c>
      <c r="B22" s="85">
        <v>6040000</v>
      </c>
      <c r="C22" s="85">
        <v>7692166.6600000001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</row>
    <row r="23" spans="1:14" s="123" customFormat="1" ht="14.4">
      <c r="A23" s="84" t="s">
        <v>77</v>
      </c>
      <c r="B23" s="85">
        <v>1243000</v>
      </c>
      <c r="C23" s="85">
        <v>1531024.05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</row>
    <row r="24" spans="1:14" s="123" customFormat="1" ht="14.4">
      <c r="A24" s="84" t="s">
        <v>78</v>
      </c>
      <c r="B24" s="85">
        <v>6700000</v>
      </c>
      <c r="C24" s="85">
        <v>10095953.960000001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</row>
    <row r="25" spans="1:14" s="123" customFormat="1" ht="14.4">
      <c r="A25" s="84" t="s">
        <v>103</v>
      </c>
      <c r="B25" s="85">
        <v>800000</v>
      </c>
      <c r="C25" s="85">
        <v>636812.6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</row>
    <row r="26" spans="1:14" s="123" customFormat="1" ht="14.4">
      <c r="A26" s="84" t="s">
        <v>79</v>
      </c>
      <c r="B26" s="85">
        <v>7040000</v>
      </c>
      <c r="C26" s="85">
        <v>5298557.6399999997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</row>
    <row r="27" spans="1:14" s="123" customFormat="1" ht="14.4">
      <c r="A27" s="84" t="s">
        <v>99</v>
      </c>
      <c r="B27" s="85">
        <v>10000</v>
      </c>
      <c r="C27" s="85">
        <v>118900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</row>
    <row r="28" spans="1:14" s="123" customFormat="1" ht="14.4">
      <c r="A28" s="84" t="s">
        <v>80</v>
      </c>
      <c r="B28" s="85">
        <v>55871000</v>
      </c>
      <c r="C28" s="85">
        <v>60398032.200000003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</row>
    <row r="29" spans="1:14" s="123" customFormat="1" ht="14.4">
      <c r="A29" s="84" t="s">
        <v>81</v>
      </c>
      <c r="B29" s="85">
        <v>71096000</v>
      </c>
      <c r="C29" s="85">
        <v>63767597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</row>
    <row r="30" spans="1:14" s="123" customFormat="1" ht="14.4">
      <c r="A30" s="84" t="s">
        <v>106</v>
      </c>
      <c r="B30" s="85">
        <v>0</v>
      </c>
      <c r="C30" s="85">
        <v>5713438.7999999998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</row>
    <row r="31" spans="1:14" s="123" customFormat="1" ht="14.4">
      <c r="A31" s="84" t="s">
        <v>82</v>
      </c>
      <c r="B31" s="85">
        <v>0</v>
      </c>
      <c r="C31" s="85">
        <v>13723100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</row>
    <row r="32" spans="1:14" s="123" customFormat="1" ht="15" thickBot="1">
      <c r="A32" s="138" t="s">
        <v>333</v>
      </c>
      <c r="B32" s="139">
        <f>SUM(B22:B31)</f>
        <v>148800000</v>
      </c>
      <c r="C32" s="139">
        <f>SUM(C22:C31)</f>
        <v>168975582.91000003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</row>
    <row r="33" spans="1:14" s="123" customFormat="1" ht="15.6" thickTop="1" thickBot="1">
      <c r="A33" s="90" t="s">
        <v>72</v>
      </c>
      <c r="B33" s="125"/>
      <c r="C33" s="125"/>
      <c r="D33" s="125"/>
      <c r="E33" s="140">
        <f>E20</f>
        <v>152476350.02000001</v>
      </c>
      <c r="F33" s="125"/>
      <c r="G33" s="125"/>
      <c r="H33" s="125"/>
      <c r="I33" s="125"/>
      <c r="J33" s="125"/>
      <c r="K33" s="125"/>
      <c r="L33" s="125"/>
      <c r="M33" s="125"/>
      <c r="N33" s="125"/>
    </row>
    <row r="34" spans="1:14" s="123" customFormat="1" ht="15" thickTop="1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</row>
    <row r="35" spans="1:14" s="123" customFormat="1" ht="14.4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</row>
    <row r="36" spans="1:14" s="123" customFormat="1" ht="14.4">
      <c r="A36" s="63"/>
      <c r="B36" s="66"/>
      <c r="C36" s="66"/>
      <c r="D36" s="66" t="s">
        <v>341</v>
      </c>
      <c r="E36" s="66"/>
      <c r="F36" s="66"/>
      <c r="G36" s="327" t="s">
        <v>337</v>
      </c>
      <c r="H36" s="327"/>
      <c r="I36" s="66"/>
      <c r="J36" s="327" t="s">
        <v>336</v>
      </c>
      <c r="K36" s="327"/>
      <c r="L36" s="62"/>
      <c r="M36" s="152"/>
      <c r="N36" s="152"/>
    </row>
    <row r="37" spans="1:14" s="123" customFormat="1" ht="14.4">
      <c r="A37" s="63"/>
      <c r="B37" s="66"/>
      <c r="C37" s="66"/>
      <c r="D37" s="66" t="s">
        <v>342</v>
      </c>
      <c r="E37" s="66"/>
      <c r="F37" s="66"/>
      <c r="G37" s="327" t="s">
        <v>338</v>
      </c>
      <c r="H37" s="327"/>
      <c r="I37" s="66"/>
      <c r="J37" s="327" t="s">
        <v>340</v>
      </c>
      <c r="K37" s="327"/>
      <c r="L37" s="62"/>
      <c r="M37" s="152"/>
      <c r="N37" s="152"/>
    </row>
    <row r="38" spans="1:14" s="123" customFormat="1" ht="14.4">
      <c r="A38" s="63"/>
      <c r="B38" s="66"/>
      <c r="C38" s="66"/>
      <c r="D38" s="327" t="s">
        <v>343</v>
      </c>
      <c r="E38" s="327"/>
      <c r="F38" s="66"/>
      <c r="G38" s="327" t="s">
        <v>339</v>
      </c>
      <c r="H38" s="327"/>
      <c r="I38" s="66"/>
      <c r="J38" s="66"/>
      <c r="K38" s="66"/>
      <c r="L38" s="62"/>
      <c r="M38" s="152"/>
      <c r="N38" s="152"/>
    </row>
    <row r="39" spans="1:14" s="123" customFormat="1" ht="14.4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</row>
    <row r="40" spans="1:14" s="123" customFormat="1" ht="14.4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</row>
    <row r="41" spans="1:14" s="123" customFormat="1" ht="14.4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</row>
    <row r="42" spans="1:14" s="123" customFormat="1" ht="14.4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</row>
    <row r="43" spans="1:14" s="123" customFormat="1" ht="14.4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</row>
    <row r="44" spans="1:14" s="123" customFormat="1" ht="14.4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</row>
    <row r="45" spans="1:14" s="123" customFormat="1" ht="14.4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</row>
    <row r="46" spans="1:14" s="123" customFormat="1" ht="14.4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</row>
    <row r="47" spans="1:14" s="123" customFormat="1" ht="14.4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</row>
    <row r="48" spans="1:14" s="123" customFormat="1" ht="14.4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</row>
    <row r="49" spans="2:14" s="123" customFormat="1" ht="14.4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</row>
    <row r="50" spans="2:14" s="123" customFormat="1" ht="14.4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</row>
    <row r="51" spans="2:14" s="123" customFormat="1" ht="14.4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</row>
    <row r="52" spans="2:14" s="123" customFormat="1" ht="14.4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</row>
    <row r="53" spans="2:14" s="123" customFormat="1" ht="14.4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</row>
    <row r="54" spans="2:14" s="123" customFormat="1" ht="14.4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</row>
    <row r="55" spans="2:14" s="123" customFormat="1" ht="14.4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</row>
    <row r="56" spans="2:14" s="123" customFormat="1" ht="14.4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</row>
    <row r="57" spans="2:14" s="123" customFormat="1" ht="14.4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</row>
    <row r="58" spans="2:14" s="123" customFormat="1" ht="14.4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</row>
    <row r="59" spans="2:14" s="123" customFormat="1" ht="14.4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</row>
    <row r="60" spans="2:14" s="123" customFormat="1" ht="14.4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</row>
    <row r="61" spans="2:14" s="123" customFormat="1" ht="14.4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</row>
    <row r="62" spans="2:14" s="123" customFormat="1" ht="14.4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</row>
    <row r="63" spans="2:14" s="123" customFormat="1" ht="14.4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</row>
    <row r="64" spans="2:14" s="123" customFormat="1" ht="14.4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</row>
    <row r="65" spans="2:14" s="123" customFormat="1" ht="14.4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</row>
    <row r="66" spans="2:14" s="123" customFormat="1" ht="14.4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</row>
    <row r="67" spans="2:14" s="123" customFormat="1" ht="14.4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</row>
    <row r="68" spans="2:14" s="123" customFormat="1" ht="14.4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</row>
    <row r="69" spans="2:14" s="123" customFormat="1" ht="14.4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</row>
    <row r="70" spans="2:14" s="123" customFormat="1" ht="14.4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</row>
    <row r="71" spans="2:14" s="123" customFormat="1" ht="14.4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</row>
    <row r="72" spans="2:14" s="123" customFormat="1" ht="14.4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</row>
    <row r="73" spans="2:14" s="123" customFormat="1" ht="14.4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</row>
    <row r="74" spans="2:14" s="123" customFormat="1" ht="14.4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</row>
    <row r="75" spans="2:14" s="123" customFormat="1" ht="14.4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</row>
    <row r="76" spans="2:14" s="123" customFormat="1" ht="14.4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</row>
    <row r="77" spans="2:14" s="123" customFormat="1" ht="14.4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</row>
    <row r="78" spans="2:14" s="123" customFormat="1" ht="14.4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</row>
    <row r="79" spans="2:14" s="123" customFormat="1" ht="14.4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</row>
    <row r="80" spans="2:14" s="123" customFormat="1" ht="14.4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</row>
    <row r="81" spans="2:14" s="123" customFormat="1" ht="14.4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</row>
    <row r="82" spans="2:14" s="123" customFormat="1" ht="14.4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</row>
    <row r="83" spans="2:14" s="123" customFormat="1" ht="14.4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</row>
    <row r="84" spans="2:14" s="123" customFormat="1" ht="14.4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</row>
    <row r="85" spans="2:14" s="123" customFormat="1" ht="14.4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</row>
    <row r="86" spans="2:14" s="123" customFormat="1" ht="14.4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</row>
    <row r="87" spans="2:14" s="123" customFormat="1" ht="14.4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</row>
    <row r="88" spans="2:14" s="123" customFormat="1" ht="14.4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</row>
    <row r="89" spans="2:14" s="123" customFormat="1" ht="14.4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</row>
    <row r="90" spans="2:14" s="123" customFormat="1" ht="14.4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</row>
    <row r="91" spans="2:14" s="123" customFormat="1" ht="14.4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</row>
    <row r="92" spans="2:14" s="123" customFormat="1" ht="14.4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</row>
    <row r="93" spans="2:14" s="123" customFormat="1" ht="14.4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</row>
    <row r="94" spans="2:14" s="123" customFormat="1" ht="14.4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</row>
    <row r="95" spans="2:14" s="123" customFormat="1" ht="14.4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</row>
    <row r="96" spans="2:14" s="123" customFormat="1" ht="14.4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</row>
    <row r="97" spans="2:14" s="123" customFormat="1" ht="14.4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</row>
    <row r="98" spans="2:14" s="123" customFormat="1" ht="14.4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</row>
    <row r="99" spans="2:14" s="123" customFormat="1" ht="14.4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</row>
    <row r="100" spans="2:14" s="123" customFormat="1" ht="14.4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</row>
    <row r="101" spans="2:14" s="123" customFormat="1" ht="14.4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</row>
    <row r="102" spans="2:14" s="123" customFormat="1" ht="14.4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</row>
    <row r="103" spans="2:14" s="123" customFormat="1" ht="14.4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</row>
    <row r="104" spans="2:14" s="123" customFormat="1" ht="14.4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</row>
    <row r="105" spans="2:14" s="123" customFormat="1" ht="14.4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</row>
    <row r="106" spans="2:14" s="123" customFormat="1" ht="14.4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</row>
    <row r="107" spans="2:14" s="123" customFormat="1" ht="14.4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</row>
    <row r="108" spans="2:14" s="123" customFormat="1" ht="14.4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</row>
    <row r="109" spans="2:14" s="123" customFormat="1" ht="14.4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</row>
    <row r="110" spans="2:14" s="123" customFormat="1" ht="14.4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</row>
    <row r="111" spans="2:14" s="123" customFormat="1" ht="14.4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</row>
    <row r="112" spans="2:14" s="123" customFormat="1" ht="14.4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</row>
    <row r="113" spans="2:14" s="123" customFormat="1" ht="14.4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</row>
    <row r="114" spans="2:14" s="123" customFormat="1" ht="14.4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</row>
    <row r="115" spans="2:14" s="123" customFormat="1" ht="14.4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</row>
    <row r="116" spans="2:14" s="123" customFormat="1" ht="14.4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</row>
    <row r="117" spans="2:14" s="123" customFormat="1" ht="14.4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</row>
    <row r="118" spans="2:14" s="123" customFormat="1" ht="14.4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</row>
    <row r="119" spans="2:14" s="123" customFormat="1" ht="14.4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</row>
    <row r="120" spans="2:14" s="123" customFormat="1" ht="14.4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</row>
    <row r="121" spans="2:14" s="123" customFormat="1" ht="14.4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</row>
    <row r="122" spans="2:14" s="123" customFormat="1" ht="14.4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</row>
    <row r="123" spans="2:14" s="123" customFormat="1" ht="14.4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</row>
    <row r="124" spans="2:14" s="123" customFormat="1" ht="14.4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</row>
    <row r="125" spans="2:14" s="123" customFormat="1" ht="14.4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</row>
    <row r="126" spans="2:14" s="123" customFormat="1" ht="14.4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</row>
    <row r="127" spans="2:14" s="123" customFormat="1" ht="14.4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</row>
    <row r="128" spans="2:14" s="123" customFormat="1" ht="14.4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</row>
    <row r="129" spans="2:14" s="123" customFormat="1" ht="14.4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</row>
    <row r="130" spans="2:14" s="123" customFormat="1" ht="14.4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</row>
    <row r="131" spans="2:14" s="123" customFormat="1" ht="14.4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</row>
    <row r="132" spans="2:14" s="123" customFormat="1" ht="14.4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</row>
    <row r="133" spans="2:14" s="123" customFormat="1" ht="14.4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</row>
    <row r="134" spans="2:14" s="123" customFormat="1" ht="14.4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</row>
    <row r="135" spans="2:14" s="123" customFormat="1" ht="14.4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</row>
    <row r="136" spans="2:14" s="123" customFormat="1" ht="14.4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</row>
    <row r="137" spans="2:14" s="123" customFormat="1" ht="14.4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</row>
    <row r="138" spans="2:14" s="123" customFormat="1" ht="14.4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</row>
    <row r="139" spans="2:14" s="123" customFormat="1" ht="14.4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</row>
    <row r="140" spans="2:14" s="123" customFormat="1" ht="14.4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</row>
    <row r="141" spans="2:14" s="123" customFormat="1" ht="14.4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</row>
    <row r="142" spans="2:14" s="123" customFormat="1" ht="14.4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</row>
    <row r="143" spans="2:14" s="123" customFormat="1" ht="14.4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</row>
    <row r="144" spans="2:14" s="123" customFormat="1" ht="14.4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</row>
    <row r="145" spans="2:14" s="123" customFormat="1" ht="14.4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</row>
    <row r="146" spans="2:14" s="123" customFormat="1" ht="14.4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</row>
    <row r="147" spans="2:14" s="123" customFormat="1" ht="14.4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</row>
    <row r="148" spans="2:14" s="123" customFormat="1" ht="14.4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</row>
    <row r="149" spans="2:14" s="123" customFormat="1" ht="14.4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</row>
    <row r="150" spans="2:14" s="123" customFormat="1" ht="14.4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</row>
    <row r="151" spans="2:14" s="123" customFormat="1" ht="14.4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</row>
    <row r="152" spans="2:14" s="123" customFormat="1" ht="14.4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</row>
    <row r="153" spans="2:14" s="123" customFormat="1" ht="14.4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</row>
    <row r="154" spans="2:14" s="123" customFormat="1" ht="14.4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</row>
    <row r="155" spans="2:14" s="123" customFormat="1" ht="14.4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</row>
    <row r="156" spans="2:14" s="123" customFormat="1" ht="14.4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</row>
    <row r="157" spans="2:14" s="123" customFormat="1" ht="14.4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</row>
    <row r="158" spans="2:14" s="123" customFormat="1" ht="14.4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</row>
    <row r="159" spans="2:14" s="123" customFormat="1" ht="14.4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</row>
    <row r="160" spans="2:14" s="123" customFormat="1" ht="14.4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</row>
    <row r="161" spans="2:14" s="123" customFormat="1" ht="14.4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</row>
    <row r="162" spans="2:14" s="123" customFormat="1" ht="14.4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</row>
    <row r="163" spans="2:14" s="123" customFormat="1" ht="14.4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</row>
    <row r="164" spans="2:14" s="123" customFormat="1" ht="14.4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</row>
    <row r="165" spans="2:14" s="123" customFormat="1" ht="14.4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</row>
    <row r="166" spans="2:14" s="123" customFormat="1" ht="14.4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</row>
    <row r="167" spans="2:14" s="123" customFormat="1" ht="14.4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</row>
    <row r="168" spans="2:14" s="123" customFormat="1" ht="14.4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</row>
    <row r="169" spans="2:14" s="123" customFormat="1" ht="14.4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</row>
    <row r="170" spans="2:14" s="123" customFormat="1" ht="14.4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</row>
    <row r="171" spans="2:14" s="123" customFormat="1" ht="14.4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</row>
    <row r="172" spans="2:14" s="123" customFormat="1" ht="14.4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</row>
    <row r="173" spans="2:14" s="123" customFormat="1" ht="14.4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</row>
    <row r="174" spans="2:14" s="123" customFormat="1" ht="14.4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</row>
    <row r="175" spans="2:14" s="123" customFormat="1" ht="14.4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</row>
    <row r="176" spans="2:14" s="123" customFormat="1" ht="14.4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</row>
    <row r="177" spans="2:14" s="123" customFormat="1" ht="14.4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</row>
    <row r="178" spans="2:14" s="123" customFormat="1" ht="14.4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</row>
    <row r="179" spans="2:14" s="123" customFormat="1" ht="14.4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</row>
    <row r="180" spans="2:14" s="123" customFormat="1" ht="14.4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</row>
    <row r="181" spans="2:14" s="123" customFormat="1" ht="14.4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</row>
    <row r="182" spans="2:14" s="123" customFormat="1" ht="14.4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</row>
    <row r="183" spans="2:14" s="123" customFormat="1" ht="14.4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</row>
    <row r="184" spans="2:14" s="123" customFormat="1" ht="14.4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</row>
    <row r="185" spans="2:14" s="123" customFormat="1" ht="14.4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</row>
    <row r="186" spans="2:14" s="123" customFormat="1" ht="14.4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</row>
    <row r="187" spans="2:14" s="123" customFormat="1" ht="14.4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</row>
    <row r="188" spans="2:14" s="123" customFormat="1" ht="14.4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</row>
    <row r="189" spans="2:14" s="123" customFormat="1" ht="14.4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</row>
    <row r="190" spans="2:14" s="123" customFormat="1" ht="14.4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</row>
    <row r="191" spans="2:14" s="123" customFormat="1" ht="14.4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</row>
    <row r="192" spans="2:14" s="123" customFormat="1" ht="14.4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</row>
    <row r="193" spans="2:14" s="123" customFormat="1" ht="14.4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</row>
    <row r="194" spans="2:14" s="123" customFormat="1" ht="14.4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</row>
    <row r="195" spans="2:14" s="123" customFormat="1" ht="14.4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</row>
    <row r="196" spans="2:14" s="123" customFormat="1" ht="14.4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</row>
    <row r="197" spans="2:14" s="123" customFormat="1" ht="14.4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</row>
    <row r="198" spans="2:14" s="123" customFormat="1" ht="14.4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</row>
    <row r="199" spans="2:14" s="123" customFormat="1" ht="14.4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</row>
    <row r="200" spans="2:14" s="123" customFormat="1" ht="14.4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</row>
    <row r="201" spans="2:14" s="123" customFormat="1" ht="14.4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</row>
    <row r="202" spans="2:14" s="123" customFormat="1" ht="14.4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</row>
    <row r="203" spans="2:14" s="123" customFormat="1" ht="14.4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</row>
    <row r="204" spans="2:14" s="123" customFormat="1" ht="14.4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</row>
    <row r="205" spans="2:14" s="123" customFormat="1" ht="14.4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</row>
    <row r="206" spans="2:14" s="123" customFormat="1" ht="14.4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</row>
    <row r="207" spans="2:14" s="123" customFormat="1" ht="14.4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</row>
    <row r="208" spans="2:14" s="123" customFormat="1" ht="14.4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</row>
    <row r="209" spans="2:14" s="123" customFormat="1" ht="14.4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</row>
    <row r="210" spans="2:14" s="123" customFormat="1" ht="14.4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</row>
    <row r="211" spans="2:14" s="123" customFormat="1" ht="14.4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</row>
    <row r="212" spans="2:14" s="123" customFormat="1" ht="14.4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</row>
    <row r="213" spans="2:14" s="123" customFormat="1" ht="14.4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</row>
    <row r="214" spans="2:14" s="123" customFormat="1" ht="14.4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</row>
    <row r="215" spans="2:14" s="123" customFormat="1" ht="14.4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</row>
    <row r="216" spans="2:14" s="123" customFormat="1" ht="14.4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</row>
    <row r="217" spans="2:14" s="123" customFormat="1" ht="14.4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</row>
    <row r="218" spans="2:14" s="123" customFormat="1" ht="14.4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</row>
    <row r="219" spans="2:14" s="123" customFormat="1" ht="14.4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</row>
    <row r="220" spans="2:14" s="123" customFormat="1" ht="14.4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</row>
    <row r="221" spans="2:14" s="123" customFormat="1" ht="14.4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</row>
    <row r="222" spans="2:14" s="123" customFormat="1" ht="14.4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</row>
    <row r="223" spans="2:14" s="123" customFormat="1" ht="14.4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</row>
    <row r="224" spans="2:14" s="123" customFormat="1" ht="14.4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</row>
    <row r="225" spans="2:14" s="123" customFormat="1" ht="14.4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</row>
    <row r="226" spans="2:14" s="123" customFormat="1" ht="14.4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</row>
    <row r="227" spans="2:14" s="123" customFormat="1" ht="14.4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</row>
    <row r="228" spans="2:14" s="123" customFormat="1" ht="14.4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</row>
    <row r="229" spans="2:14" s="123" customFormat="1" ht="14.4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</row>
    <row r="230" spans="2:14" s="123" customFormat="1" ht="14.4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</row>
    <row r="231" spans="2:14" s="123" customFormat="1" ht="14.4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</row>
    <row r="232" spans="2:14" s="123" customFormat="1" ht="14.4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</row>
    <row r="233" spans="2:14" s="123" customFormat="1" ht="14.4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</row>
    <row r="234" spans="2:14" s="123" customFormat="1" ht="14.4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</row>
    <row r="235" spans="2:14" s="123" customFormat="1" ht="14.4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</row>
    <row r="236" spans="2:14" s="123" customFormat="1" ht="14.4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</row>
    <row r="237" spans="2:14" s="123" customFormat="1" ht="14.4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</row>
    <row r="238" spans="2:14" s="123" customFormat="1" ht="14.4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</row>
    <row r="239" spans="2:14" s="123" customFormat="1" ht="14.4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</row>
    <row r="240" spans="2:14" s="123" customFormat="1" ht="14.4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</row>
    <row r="241" spans="2:14" s="123" customFormat="1" ht="14.4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</row>
    <row r="242" spans="2:14" s="123" customFormat="1" ht="14.4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</row>
    <row r="243" spans="2:14" s="123" customFormat="1" ht="14.4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</row>
    <row r="244" spans="2:14" s="123" customFormat="1" ht="14.4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</row>
    <row r="245" spans="2:14" s="123" customFormat="1" ht="14.4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</row>
    <row r="246" spans="2:14" s="123" customFormat="1" ht="14.4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</row>
    <row r="247" spans="2:14" s="123" customFormat="1" ht="14.4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</row>
    <row r="248" spans="2:14" s="123" customFormat="1" ht="14.4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</row>
    <row r="249" spans="2:14" s="123" customFormat="1" ht="14.4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</row>
    <row r="250" spans="2:14" s="123" customFormat="1" ht="14.4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</row>
    <row r="251" spans="2:14" s="123" customFormat="1" ht="14.4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</row>
    <row r="252" spans="2:14" s="123" customFormat="1" ht="14.4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</row>
    <row r="253" spans="2:14" s="123" customFormat="1" ht="14.4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</row>
    <row r="254" spans="2:14" s="123" customFormat="1" ht="14.4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</row>
    <row r="255" spans="2:14" s="123" customFormat="1" ht="14.4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</row>
    <row r="256" spans="2:14" s="123" customFormat="1" ht="14.4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</row>
    <row r="257" spans="2:14" s="123" customFormat="1" ht="14.4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</row>
    <row r="258" spans="2:14" s="123" customFormat="1" ht="14.4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</row>
    <row r="259" spans="2:14" s="123" customFormat="1" ht="14.4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</row>
    <row r="260" spans="2:14" s="123" customFormat="1" ht="14.4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</row>
    <row r="261" spans="2:14" s="123" customFormat="1" ht="14.4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</row>
    <row r="262" spans="2:14" s="123" customFormat="1" ht="14.4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</row>
    <row r="263" spans="2:14" s="123" customFormat="1" ht="14.4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</row>
    <row r="264" spans="2:14" s="123" customFormat="1" ht="14.4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</row>
    <row r="265" spans="2:14" s="123" customFormat="1" ht="14.4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</row>
    <row r="266" spans="2:14" s="123" customFormat="1" ht="14.4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</row>
    <row r="267" spans="2:14" s="123" customFormat="1" ht="14.4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</row>
    <row r="268" spans="2:14" s="123" customFormat="1" ht="14.4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</row>
    <row r="269" spans="2:14" s="123" customFormat="1" ht="14.4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</row>
    <row r="270" spans="2:14" s="123" customFormat="1" ht="14.4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</row>
    <row r="271" spans="2:14" s="123" customFormat="1" ht="14.4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</row>
    <row r="272" spans="2:14" s="123" customFormat="1" ht="14.4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</row>
    <row r="273" spans="2:14" s="123" customFormat="1" ht="14.4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</row>
    <row r="274" spans="2:14" s="123" customFormat="1" ht="14.4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</row>
    <row r="275" spans="2:14" s="123" customFormat="1" ht="14.4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</row>
  </sheetData>
  <mergeCells count="9">
    <mergeCell ref="G37:H37"/>
    <mergeCell ref="J37:K37"/>
    <mergeCell ref="D38:E38"/>
    <mergeCell ref="G38:H38"/>
    <mergeCell ref="A1:M1"/>
    <mergeCell ref="A2:M2"/>
    <mergeCell ref="A3:M3"/>
    <mergeCell ref="G36:H36"/>
    <mergeCell ref="J36:K36"/>
  </mergeCells>
  <pageMargins left="0.25" right="0.16" top="0.18" bottom="0.16" header="0.23" footer="0.17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9"/>
  <sheetViews>
    <sheetView view="pageBreakPreview" topLeftCell="A55" zoomScaleSheetLayoutView="100" workbookViewId="0">
      <selection activeCell="B61" sqref="B61"/>
    </sheetView>
  </sheetViews>
  <sheetFormatPr defaultRowHeight="21"/>
  <cols>
    <col min="1" max="1" width="4.09765625" style="22" customWidth="1"/>
    <col min="2" max="2" width="70.69921875" style="22" customWidth="1"/>
    <col min="3" max="3" width="15.69921875" style="25" customWidth="1"/>
    <col min="4" max="4" width="17.19921875" style="22" customWidth="1"/>
    <col min="5" max="5" width="33.69921875" style="22" customWidth="1"/>
    <col min="6" max="6" width="16.296875" style="22" customWidth="1"/>
    <col min="7" max="256" width="9.09765625" style="22"/>
    <col min="257" max="257" width="4.09765625" style="22" customWidth="1"/>
    <col min="258" max="258" width="67.3984375" style="22" customWidth="1"/>
    <col min="259" max="259" width="16" style="22" customWidth="1"/>
    <col min="260" max="260" width="9.09765625" style="22"/>
    <col min="261" max="261" width="33.69921875" style="22" customWidth="1"/>
    <col min="262" max="262" width="16.296875" style="22" customWidth="1"/>
    <col min="263" max="512" width="9.09765625" style="22"/>
    <col min="513" max="513" width="4.09765625" style="22" customWidth="1"/>
    <col min="514" max="514" width="67.3984375" style="22" customWidth="1"/>
    <col min="515" max="515" width="16" style="22" customWidth="1"/>
    <col min="516" max="516" width="9.09765625" style="22"/>
    <col min="517" max="517" width="33.69921875" style="22" customWidth="1"/>
    <col min="518" max="518" width="16.296875" style="22" customWidth="1"/>
    <col min="519" max="768" width="9.09765625" style="22"/>
    <col min="769" max="769" width="4.09765625" style="22" customWidth="1"/>
    <col min="770" max="770" width="67.3984375" style="22" customWidth="1"/>
    <col min="771" max="771" width="16" style="22" customWidth="1"/>
    <col min="772" max="772" width="9.09765625" style="22"/>
    <col min="773" max="773" width="33.69921875" style="22" customWidth="1"/>
    <col min="774" max="774" width="16.296875" style="22" customWidth="1"/>
    <col min="775" max="1024" width="9.09765625" style="22"/>
    <col min="1025" max="1025" width="4.09765625" style="22" customWidth="1"/>
    <col min="1026" max="1026" width="67.3984375" style="22" customWidth="1"/>
    <col min="1027" max="1027" width="16" style="22" customWidth="1"/>
    <col min="1028" max="1028" width="9.09765625" style="22"/>
    <col min="1029" max="1029" width="33.69921875" style="22" customWidth="1"/>
    <col min="1030" max="1030" width="16.296875" style="22" customWidth="1"/>
    <col min="1031" max="1280" width="9.09765625" style="22"/>
    <col min="1281" max="1281" width="4.09765625" style="22" customWidth="1"/>
    <col min="1282" max="1282" width="67.3984375" style="22" customWidth="1"/>
    <col min="1283" max="1283" width="16" style="22" customWidth="1"/>
    <col min="1284" max="1284" width="9.09765625" style="22"/>
    <col min="1285" max="1285" width="33.69921875" style="22" customWidth="1"/>
    <col min="1286" max="1286" width="16.296875" style="22" customWidth="1"/>
    <col min="1287" max="1536" width="9.09765625" style="22"/>
    <col min="1537" max="1537" width="4.09765625" style="22" customWidth="1"/>
    <col min="1538" max="1538" width="67.3984375" style="22" customWidth="1"/>
    <col min="1539" max="1539" width="16" style="22" customWidth="1"/>
    <col min="1540" max="1540" width="9.09765625" style="22"/>
    <col min="1541" max="1541" width="33.69921875" style="22" customWidth="1"/>
    <col min="1542" max="1542" width="16.296875" style="22" customWidth="1"/>
    <col min="1543" max="1792" width="9.09765625" style="22"/>
    <col min="1793" max="1793" width="4.09765625" style="22" customWidth="1"/>
    <col min="1794" max="1794" width="67.3984375" style="22" customWidth="1"/>
    <col min="1795" max="1795" width="16" style="22" customWidth="1"/>
    <col min="1796" max="1796" width="9.09765625" style="22"/>
    <col min="1797" max="1797" width="33.69921875" style="22" customWidth="1"/>
    <col min="1798" max="1798" width="16.296875" style="22" customWidth="1"/>
    <col min="1799" max="2048" width="9.09765625" style="22"/>
    <col min="2049" max="2049" width="4.09765625" style="22" customWidth="1"/>
    <col min="2050" max="2050" width="67.3984375" style="22" customWidth="1"/>
    <col min="2051" max="2051" width="16" style="22" customWidth="1"/>
    <col min="2052" max="2052" width="9.09765625" style="22"/>
    <col min="2053" max="2053" width="33.69921875" style="22" customWidth="1"/>
    <col min="2054" max="2054" width="16.296875" style="22" customWidth="1"/>
    <col min="2055" max="2304" width="9.09765625" style="22"/>
    <col min="2305" max="2305" width="4.09765625" style="22" customWidth="1"/>
    <col min="2306" max="2306" width="67.3984375" style="22" customWidth="1"/>
    <col min="2307" max="2307" width="16" style="22" customWidth="1"/>
    <col min="2308" max="2308" width="9.09765625" style="22"/>
    <col min="2309" max="2309" width="33.69921875" style="22" customWidth="1"/>
    <col min="2310" max="2310" width="16.296875" style="22" customWidth="1"/>
    <col min="2311" max="2560" width="9.09765625" style="22"/>
    <col min="2561" max="2561" width="4.09765625" style="22" customWidth="1"/>
    <col min="2562" max="2562" width="67.3984375" style="22" customWidth="1"/>
    <col min="2563" max="2563" width="16" style="22" customWidth="1"/>
    <col min="2564" max="2564" width="9.09765625" style="22"/>
    <col min="2565" max="2565" width="33.69921875" style="22" customWidth="1"/>
    <col min="2566" max="2566" width="16.296875" style="22" customWidth="1"/>
    <col min="2567" max="2816" width="9.09765625" style="22"/>
    <col min="2817" max="2817" width="4.09765625" style="22" customWidth="1"/>
    <col min="2818" max="2818" width="67.3984375" style="22" customWidth="1"/>
    <col min="2819" max="2819" width="16" style="22" customWidth="1"/>
    <col min="2820" max="2820" width="9.09765625" style="22"/>
    <col min="2821" max="2821" width="33.69921875" style="22" customWidth="1"/>
    <col min="2822" max="2822" width="16.296875" style="22" customWidth="1"/>
    <col min="2823" max="3072" width="9.09765625" style="22"/>
    <col min="3073" max="3073" width="4.09765625" style="22" customWidth="1"/>
    <col min="3074" max="3074" width="67.3984375" style="22" customWidth="1"/>
    <col min="3075" max="3075" width="16" style="22" customWidth="1"/>
    <col min="3076" max="3076" width="9.09765625" style="22"/>
    <col min="3077" max="3077" width="33.69921875" style="22" customWidth="1"/>
    <col min="3078" max="3078" width="16.296875" style="22" customWidth="1"/>
    <col min="3079" max="3328" width="9.09765625" style="22"/>
    <col min="3329" max="3329" width="4.09765625" style="22" customWidth="1"/>
    <col min="3330" max="3330" width="67.3984375" style="22" customWidth="1"/>
    <col min="3331" max="3331" width="16" style="22" customWidth="1"/>
    <col min="3332" max="3332" width="9.09765625" style="22"/>
    <col min="3333" max="3333" width="33.69921875" style="22" customWidth="1"/>
    <col min="3334" max="3334" width="16.296875" style="22" customWidth="1"/>
    <col min="3335" max="3584" width="9.09765625" style="22"/>
    <col min="3585" max="3585" width="4.09765625" style="22" customWidth="1"/>
    <col min="3586" max="3586" width="67.3984375" style="22" customWidth="1"/>
    <col min="3587" max="3587" width="16" style="22" customWidth="1"/>
    <col min="3588" max="3588" width="9.09765625" style="22"/>
    <col min="3589" max="3589" width="33.69921875" style="22" customWidth="1"/>
    <col min="3590" max="3590" width="16.296875" style="22" customWidth="1"/>
    <col min="3591" max="3840" width="9.09765625" style="22"/>
    <col min="3841" max="3841" width="4.09765625" style="22" customWidth="1"/>
    <col min="3842" max="3842" width="67.3984375" style="22" customWidth="1"/>
    <col min="3843" max="3843" width="16" style="22" customWidth="1"/>
    <col min="3844" max="3844" width="9.09765625" style="22"/>
    <col min="3845" max="3845" width="33.69921875" style="22" customWidth="1"/>
    <col min="3846" max="3846" width="16.296875" style="22" customWidth="1"/>
    <col min="3847" max="4096" width="9.09765625" style="22"/>
    <col min="4097" max="4097" width="4.09765625" style="22" customWidth="1"/>
    <col min="4098" max="4098" width="67.3984375" style="22" customWidth="1"/>
    <col min="4099" max="4099" width="16" style="22" customWidth="1"/>
    <col min="4100" max="4100" width="9.09765625" style="22"/>
    <col min="4101" max="4101" width="33.69921875" style="22" customWidth="1"/>
    <col min="4102" max="4102" width="16.296875" style="22" customWidth="1"/>
    <col min="4103" max="4352" width="9.09765625" style="22"/>
    <col min="4353" max="4353" width="4.09765625" style="22" customWidth="1"/>
    <col min="4354" max="4354" width="67.3984375" style="22" customWidth="1"/>
    <col min="4355" max="4355" width="16" style="22" customWidth="1"/>
    <col min="4356" max="4356" width="9.09765625" style="22"/>
    <col min="4357" max="4357" width="33.69921875" style="22" customWidth="1"/>
    <col min="4358" max="4358" width="16.296875" style="22" customWidth="1"/>
    <col min="4359" max="4608" width="9.09765625" style="22"/>
    <col min="4609" max="4609" width="4.09765625" style="22" customWidth="1"/>
    <col min="4610" max="4610" width="67.3984375" style="22" customWidth="1"/>
    <col min="4611" max="4611" width="16" style="22" customWidth="1"/>
    <col min="4612" max="4612" width="9.09765625" style="22"/>
    <col min="4613" max="4613" width="33.69921875" style="22" customWidth="1"/>
    <col min="4614" max="4614" width="16.296875" style="22" customWidth="1"/>
    <col min="4615" max="4864" width="9.09765625" style="22"/>
    <col min="4865" max="4865" width="4.09765625" style="22" customWidth="1"/>
    <col min="4866" max="4866" width="67.3984375" style="22" customWidth="1"/>
    <col min="4867" max="4867" width="16" style="22" customWidth="1"/>
    <col min="4868" max="4868" width="9.09765625" style="22"/>
    <col min="4869" max="4869" width="33.69921875" style="22" customWidth="1"/>
    <col min="4870" max="4870" width="16.296875" style="22" customWidth="1"/>
    <col min="4871" max="5120" width="9.09765625" style="22"/>
    <col min="5121" max="5121" width="4.09765625" style="22" customWidth="1"/>
    <col min="5122" max="5122" width="67.3984375" style="22" customWidth="1"/>
    <col min="5123" max="5123" width="16" style="22" customWidth="1"/>
    <col min="5124" max="5124" width="9.09765625" style="22"/>
    <col min="5125" max="5125" width="33.69921875" style="22" customWidth="1"/>
    <col min="5126" max="5126" width="16.296875" style="22" customWidth="1"/>
    <col min="5127" max="5376" width="9.09765625" style="22"/>
    <col min="5377" max="5377" width="4.09765625" style="22" customWidth="1"/>
    <col min="5378" max="5378" width="67.3984375" style="22" customWidth="1"/>
    <col min="5379" max="5379" width="16" style="22" customWidth="1"/>
    <col min="5380" max="5380" width="9.09765625" style="22"/>
    <col min="5381" max="5381" width="33.69921875" style="22" customWidth="1"/>
    <col min="5382" max="5382" width="16.296875" style="22" customWidth="1"/>
    <col min="5383" max="5632" width="9.09765625" style="22"/>
    <col min="5633" max="5633" width="4.09765625" style="22" customWidth="1"/>
    <col min="5634" max="5634" width="67.3984375" style="22" customWidth="1"/>
    <col min="5635" max="5635" width="16" style="22" customWidth="1"/>
    <col min="5636" max="5636" width="9.09765625" style="22"/>
    <col min="5637" max="5637" width="33.69921875" style="22" customWidth="1"/>
    <col min="5638" max="5638" width="16.296875" style="22" customWidth="1"/>
    <col min="5639" max="5888" width="9.09765625" style="22"/>
    <col min="5889" max="5889" width="4.09765625" style="22" customWidth="1"/>
    <col min="5890" max="5890" width="67.3984375" style="22" customWidth="1"/>
    <col min="5891" max="5891" width="16" style="22" customWidth="1"/>
    <col min="5892" max="5892" width="9.09765625" style="22"/>
    <col min="5893" max="5893" width="33.69921875" style="22" customWidth="1"/>
    <col min="5894" max="5894" width="16.296875" style="22" customWidth="1"/>
    <col min="5895" max="6144" width="9.09765625" style="22"/>
    <col min="6145" max="6145" width="4.09765625" style="22" customWidth="1"/>
    <col min="6146" max="6146" width="67.3984375" style="22" customWidth="1"/>
    <col min="6147" max="6147" width="16" style="22" customWidth="1"/>
    <col min="6148" max="6148" width="9.09765625" style="22"/>
    <col min="6149" max="6149" width="33.69921875" style="22" customWidth="1"/>
    <col min="6150" max="6150" width="16.296875" style="22" customWidth="1"/>
    <col min="6151" max="6400" width="9.09765625" style="22"/>
    <col min="6401" max="6401" width="4.09765625" style="22" customWidth="1"/>
    <col min="6402" max="6402" width="67.3984375" style="22" customWidth="1"/>
    <col min="6403" max="6403" width="16" style="22" customWidth="1"/>
    <col min="6404" max="6404" width="9.09765625" style="22"/>
    <col min="6405" max="6405" width="33.69921875" style="22" customWidth="1"/>
    <col min="6406" max="6406" width="16.296875" style="22" customWidth="1"/>
    <col min="6407" max="6656" width="9.09765625" style="22"/>
    <col min="6657" max="6657" width="4.09765625" style="22" customWidth="1"/>
    <col min="6658" max="6658" width="67.3984375" style="22" customWidth="1"/>
    <col min="6659" max="6659" width="16" style="22" customWidth="1"/>
    <col min="6660" max="6660" width="9.09765625" style="22"/>
    <col min="6661" max="6661" width="33.69921875" style="22" customWidth="1"/>
    <col min="6662" max="6662" width="16.296875" style="22" customWidth="1"/>
    <col min="6663" max="6912" width="9.09765625" style="22"/>
    <col min="6913" max="6913" width="4.09765625" style="22" customWidth="1"/>
    <col min="6914" max="6914" width="67.3984375" style="22" customWidth="1"/>
    <col min="6915" max="6915" width="16" style="22" customWidth="1"/>
    <col min="6916" max="6916" width="9.09765625" style="22"/>
    <col min="6917" max="6917" width="33.69921875" style="22" customWidth="1"/>
    <col min="6918" max="6918" width="16.296875" style="22" customWidth="1"/>
    <col min="6919" max="7168" width="9.09765625" style="22"/>
    <col min="7169" max="7169" width="4.09765625" style="22" customWidth="1"/>
    <col min="7170" max="7170" width="67.3984375" style="22" customWidth="1"/>
    <col min="7171" max="7171" width="16" style="22" customWidth="1"/>
    <col min="7172" max="7172" width="9.09765625" style="22"/>
    <col min="7173" max="7173" width="33.69921875" style="22" customWidth="1"/>
    <col min="7174" max="7174" width="16.296875" style="22" customWidth="1"/>
    <col min="7175" max="7424" width="9.09765625" style="22"/>
    <col min="7425" max="7425" width="4.09765625" style="22" customWidth="1"/>
    <col min="7426" max="7426" width="67.3984375" style="22" customWidth="1"/>
    <col min="7427" max="7427" width="16" style="22" customWidth="1"/>
    <col min="7428" max="7428" width="9.09765625" style="22"/>
    <col min="7429" max="7429" width="33.69921875" style="22" customWidth="1"/>
    <col min="7430" max="7430" width="16.296875" style="22" customWidth="1"/>
    <col min="7431" max="7680" width="9.09765625" style="22"/>
    <col min="7681" max="7681" width="4.09765625" style="22" customWidth="1"/>
    <col min="7682" max="7682" width="67.3984375" style="22" customWidth="1"/>
    <col min="7683" max="7683" width="16" style="22" customWidth="1"/>
    <col min="7684" max="7684" width="9.09765625" style="22"/>
    <col min="7685" max="7685" width="33.69921875" style="22" customWidth="1"/>
    <col min="7686" max="7686" width="16.296875" style="22" customWidth="1"/>
    <col min="7687" max="7936" width="9.09765625" style="22"/>
    <col min="7937" max="7937" width="4.09765625" style="22" customWidth="1"/>
    <col min="7938" max="7938" width="67.3984375" style="22" customWidth="1"/>
    <col min="7939" max="7939" width="16" style="22" customWidth="1"/>
    <col min="7940" max="7940" width="9.09765625" style="22"/>
    <col min="7941" max="7941" width="33.69921875" style="22" customWidth="1"/>
    <col min="7942" max="7942" width="16.296875" style="22" customWidth="1"/>
    <col min="7943" max="8192" width="9.09765625" style="22"/>
    <col min="8193" max="8193" width="4.09765625" style="22" customWidth="1"/>
    <col min="8194" max="8194" width="67.3984375" style="22" customWidth="1"/>
    <col min="8195" max="8195" width="16" style="22" customWidth="1"/>
    <col min="8196" max="8196" width="9.09765625" style="22"/>
    <col min="8197" max="8197" width="33.69921875" style="22" customWidth="1"/>
    <col min="8198" max="8198" width="16.296875" style="22" customWidth="1"/>
    <col min="8199" max="8448" width="9.09765625" style="22"/>
    <col min="8449" max="8449" width="4.09765625" style="22" customWidth="1"/>
    <col min="8450" max="8450" width="67.3984375" style="22" customWidth="1"/>
    <col min="8451" max="8451" width="16" style="22" customWidth="1"/>
    <col min="8452" max="8452" width="9.09765625" style="22"/>
    <col min="8453" max="8453" width="33.69921875" style="22" customWidth="1"/>
    <col min="8454" max="8454" width="16.296875" style="22" customWidth="1"/>
    <col min="8455" max="8704" width="9.09765625" style="22"/>
    <col min="8705" max="8705" width="4.09765625" style="22" customWidth="1"/>
    <col min="8706" max="8706" width="67.3984375" style="22" customWidth="1"/>
    <col min="8707" max="8707" width="16" style="22" customWidth="1"/>
    <col min="8708" max="8708" width="9.09765625" style="22"/>
    <col min="8709" max="8709" width="33.69921875" style="22" customWidth="1"/>
    <col min="8710" max="8710" width="16.296875" style="22" customWidth="1"/>
    <col min="8711" max="8960" width="9.09765625" style="22"/>
    <col min="8961" max="8961" width="4.09765625" style="22" customWidth="1"/>
    <col min="8962" max="8962" width="67.3984375" style="22" customWidth="1"/>
    <col min="8963" max="8963" width="16" style="22" customWidth="1"/>
    <col min="8964" max="8964" width="9.09765625" style="22"/>
    <col min="8965" max="8965" width="33.69921875" style="22" customWidth="1"/>
    <col min="8966" max="8966" width="16.296875" style="22" customWidth="1"/>
    <col min="8967" max="9216" width="9.09765625" style="22"/>
    <col min="9217" max="9217" width="4.09765625" style="22" customWidth="1"/>
    <col min="9218" max="9218" width="67.3984375" style="22" customWidth="1"/>
    <col min="9219" max="9219" width="16" style="22" customWidth="1"/>
    <col min="9220" max="9220" width="9.09765625" style="22"/>
    <col min="9221" max="9221" width="33.69921875" style="22" customWidth="1"/>
    <col min="9222" max="9222" width="16.296875" style="22" customWidth="1"/>
    <col min="9223" max="9472" width="9.09765625" style="22"/>
    <col min="9473" max="9473" width="4.09765625" style="22" customWidth="1"/>
    <col min="9474" max="9474" width="67.3984375" style="22" customWidth="1"/>
    <col min="9475" max="9475" width="16" style="22" customWidth="1"/>
    <col min="9476" max="9476" width="9.09765625" style="22"/>
    <col min="9477" max="9477" width="33.69921875" style="22" customWidth="1"/>
    <col min="9478" max="9478" width="16.296875" style="22" customWidth="1"/>
    <col min="9479" max="9728" width="9.09765625" style="22"/>
    <col min="9729" max="9729" width="4.09765625" style="22" customWidth="1"/>
    <col min="9730" max="9730" width="67.3984375" style="22" customWidth="1"/>
    <col min="9731" max="9731" width="16" style="22" customWidth="1"/>
    <col min="9732" max="9732" width="9.09765625" style="22"/>
    <col min="9733" max="9733" width="33.69921875" style="22" customWidth="1"/>
    <col min="9734" max="9734" width="16.296875" style="22" customWidth="1"/>
    <col min="9735" max="9984" width="9.09765625" style="22"/>
    <col min="9985" max="9985" width="4.09765625" style="22" customWidth="1"/>
    <col min="9986" max="9986" width="67.3984375" style="22" customWidth="1"/>
    <col min="9987" max="9987" width="16" style="22" customWidth="1"/>
    <col min="9988" max="9988" width="9.09765625" style="22"/>
    <col min="9989" max="9989" width="33.69921875" style="22" customWidth="1"/>
    <col min="9990" max="9990" width="16.296875" style="22" customWidth="1"/>
    <col min="9991" max="10240" width="9.09765625" style="22"/>
    <col min="10241" max="10241" width="4.09765625" style="22" customWidth="1"/>
    <col min="10242" max="10242" width="67.3984375" style="22" customWidth="1"/>
    <col min="10243" max="10243" width="16" style="22" customWidth="1"/>
    <col min="10244" max="10244" width="9.09765625" style="22"/>
    <col min="10245" max="10245" width="33.69921875" style="22" customWidth="1"/>
    <col min="10246" max="10246" width="16.296875" style="22" customWidth="1"/>
    <col min="10247" max="10496" width="9.09765625" style="22"/>
    <col min="10497" max="10497" width="4.09765625" style="22" customWidth="1"/>
    <col min="10498" max="10498" width="67.3984375" style="22" customWidth="1"/>
    <col min="10499" max="10499" width="16" style="22" customWidth="1"/>
    <col min="10500" max="10500" width="9.09765625" style="22"/>
    <col min="10501" max="10501" width="33.69921875" style="22" customWidth="1"/>
    <col min="10502" max="10502" width="16.296875" style="22" customWidth="1"/>
    <col min="10503" max="10752" width="9.09765625" style="22"/>
    <col min="10753" max="10753" width="4.09765625" style="22" customWidth="1"/>
    <col min="10754" max="10754" width="67.3984375" style="22" customWidth="1"/>
    <col min="10755" max="10755" width="16" style="22" customWidth="1"/>
    <col min="10756" max="10756" width="9.09765625" style="22"/>
    <col min="10757" max="10757" width="33.69921875" style="22" customWidth="1"/>
    <col min="10758" max="10758" width="16.296875" style="22" customWidth="1"/>
    <col min="10759" max="11008" width="9.09765625" style="22"/>
    <col min="11009" max="11009" width="4.09765625" style="22" customWidth="1"/>
    <col min="11010" max="11010" width="67.3984375" style="22" customWidth="1"/>
    <col min="11011" max="11011" width="16" style="22" customWidth="1"/>
    <col min="11012" max="11012" width="9.09765625" style="22"/>
    <col min="11013" max="11013" width="33.69921875" style="22" customWidth="1"/>
    <col min="11014" max="11014" width="16.296875" style="22" customWidth="1"/>
    <col min="11015" max="11264" width="9.09765625" style="22"/>
    <col min="11265" max="11265" width="4.09765625" style="22" customWidth="1"/>
    <col min="11266" max="11266" width="67.3984375" style="22" customWidth="1"/>
    <col min="11267" max="11267" width="16" style="22" customWidth="1"/>
    <col min="11268" max="11268" width="9.09765625" style="22"/>
    <col min="11269" max="11269" width="33.69921875" style="22" customWidth="1"/>
    <col min="11270" max="11270" width="16.296875" style="22" customWidth="1"/>
    <col min="11271" max="11520" width="9.09765625" style="22"/>
    <col min="11521" max="11521" width="4.09765625" style="22" customWidth="1"/>
    <col min="11522" max="11522" width="67.3984375" style="22" customWidth="1"/>
    <col min="11523" max="11523" width="16" style="22" customWidth="1"/>
    <col min="11524" max="11524" width="9.09765625" style="22"/>
    <col min="11525" max="11525" width="33.69921875" style="22" customWidth="1"/>
    <col min="11526" max="11526" width="16.296875" style="22" customWidth="1"/>
    <col min="11527" max="11776" width="9.09765625" style="22"/>
    <col min="11777" max="11777" width="4.09765625" style="22" customWidth="1"/>
    <col min="11778" max="11778" width="67.3984375" style="22" customWidth="1"/>
    <col min="11779" max="11779" width="16" style="22" customWidth="1"/>
    <col min="11780" max="11780" width="9.09765625" style="22"/>
    <col min="11781" max="11781" width="33.69921875" style="22" customWidth="1"/>
    <col min="11782" max="11782" width="16.296875" style="22" customWidth="1"/>
    <col min="11783" max="12032" width="9.09765625" style="22"/>
    <col min="12033" max="12033" width="4.09765625" style="22" customWidth="1"/>
    <col min="12034" max="12034" width="67.3984375" style="22" customWidth="1"/>
    <col min="12035" max="12035" width="16" style="22" customWidth="1"/>
    <col min="12036" max="12036" width="9.09765625" style="22"/>
    <col min="12037" max="12037" width="33.69921875" style="22" customWidth="1"/>
    <col min="12038" max="12038" width="16.296875" style="22" customWidth="1"/>
    <col min="12039" max="12288" width="9.09765625" style="22"/>
    <col min="12289" max="12289" width="4.09765625" style="22" customWidth="1"/>
    <col min="12290" max="12290" width="67.3984375" style="22" customWidth="1"/>
    <col min="12291" max="12291" width="16" style="22" customWidth="1"/>
    <col min="12292" max="12292" width="9.09765625" style="22"/>
    <col min="12293" max="12293" width="33.69921875" style="22" customWidth="1"/>
    <col min="12294" max="12294" width="16.296875" style="22" customWidth="1"/>
    <col min="12295" max="12544" width="9.09765625" style="22"/>
    <col min="12545" max="12545" width="4.09765625" style="22" customWidth="1"/>
    <col min="12546" max="12546" width="67.3984375" style="22" customWidth="1"/>
    <col min="12547" max="12547" width="16" style="22" customWidth="1"/>
    <col min="12548" max="12548" width="9.09765625" style="22"/>
    <col min="12549" max="12549" width="33.69921875" style="22" customWidth="1"/>
    <col min="12550" max="12550" width="16.296875" style="22" customWidth="1"/>
    <col min="12551" max="12800" width="9.09765625" style="22"/>
    <col min="12801" max="12801" width="4.09765625" style="22" customWidth="1"/>
    <col min="12802" max="12802" width="67.3984375" style="22" customWidth="1"/>
    <col min="12803" max="12803" width="16" style="22" customWidth="1"/>
    <col min="12804" max="12804" width="9.09765625" style="22"/>
    <col min="12805" max="12805" width="33.69921875" style="22" customWidth="1"/>
    <col min="12806" max="12806" width="16.296875" style="22" customWidth="1"/>
    <col min="12807" max="13056" width="9.09765625" style="22"/>
    <col min="13057" max="13057" width="4.09765625" style="22" customWidth="1"/>
    <col min="13058" max="13058" width="67.3984375" style="22" customWidth="1"/>
    <col min="13059" max="13059" width="16" style="22" customWidth="1"/>
    <col min="13060" max="13060" width="9.09765625" style="22"/>
    <col min="13061" max="13061" width="33.69921875" style="22" customWidth="1"/>
    <col min="13062" max="13062" width="16.296875" style="22" customWidth="1"/>
    <col min="13063" max="13312" width="9.09765625" style="22"/>
    <col min="13313" max="13313" width="4.09765625" style="22" customWidth="1"/>
    <col min="13314" max="13314" width="67.3984375" style="22" customWidth="1"/>
    <col min="13315" max="13315" width="16" style="22" customWidth="1"/>
    <col min="13316" max="13316" width="9.09765625" style="22"/>
    <col min="13317" max="13317" width="33.69921875" style="22" customWidth="1"/>
    <col min="13318" max="13318" width="16.296875" style="22" customWidth="1"/>
    <col min="13319" max="13568" width="9.09765625" style="22"/>
    <col min="13569" max="13569" width="4.09765625" style="22" customWidth="1"/>
    <col min="13570" max="13570" width="67.3984375" style="22" customWidth="1"/>
    <col min="13571" max="13571" width="16" style="22" customWidth="1"/>
    <col min="13572" max="13572" width="9.09765625" style="22"/>
    <col min="13573" max="13573" width="33.69921875" style="22" customWidth="1"/>
    <col min="13574" max="13574" width="16.296875" style="22" customWidth="1"/>
    <col min="13575" max="13824" width="9.09765625" style="22"/>
    <col min="13825" max="13825" width="4.09765625" style="22" customWidth="1"/>
    <col min="13826" max="13826" width="67.3984375" style="22" customWidth="1"/>
    <col min="13827" max="13827" width="16" style="22" customWidth="1"/>
    <col min="13828" max="13828" width="9.09765625" style="22"/>
    <col min="13829" max="13829" width="33.69921875" style="22" customWidth="1"/>
    <col min="13830" max="13830" width="16.296875" style="22" customWidth="1"/>
    <col min="13831" max="14080" width="9.09765625" style="22"/>
    <col min="14081" max="14081" width="4.09765625" style="22" customWidth="1"/>
    <col min="14082" max="14082" width="67.3984375" style="22" customWidth="1"/>
    <col min="14083" max="14083" width="16" style="22" customWidth="1"/>
    <col min="14084" max="14084" width="9.09765625" style="22"/>
    <col min="14085" max="14085" width="33.69921875" style="22" customWidth="1"/>
    <col min="14086" max="14086" width="16.296875" style="22" customWidth="1"/>
    <col min="14087" max="14336" width="9.09765625" style="22"/>
    <col min="14337" max="14337" width="4.09765625" style="22" customWidth="1"/>
    <col min="14338" max="14338" width="67.3984375" style="22" customWidth="1"/>
    <col min="14339" max="14339" width="16" style="22" customWidth="1"/>
    <col min="14340" max="14340" width="9.09765625" style="22"/>
    <col min="14341" max="14341" width="33.69921875" style="22" customWidth="1"/>
    <col min="14342" max="14342" width="16.296875" style="22" customWidth="1"/>
    <col min="14343" max="14592" width="9.09765625" style="22"/>
    <col min="14593" max="14593" width="4.09765625" style="22" customWidth="1"/>
    <col min="14594" max="14594" width="67.3984375" style="22" customWidth="1"/>
    <col min="14595" max="14595" width="16" style="22" customWidth="1"/>
    <col min="14596" max="14596" width="9.09765625" style="22"/>
    <col min="14597" max="14597" width="33.69921875" style="22" customWidth="1"/>
    <col min="14598" max="14598" width="16.296875" style="22" customWidth="1"/>
    <col min="14599" max="14848" width="9.09765625" style="22"/>
    <col min="14849" max="14849" width="4.09765625" style="22" customWidth="1"/>
    <col min="14850" max="14850" width="67.3984375" style="22" customWidth="1"/>
    <col min="14851" max="14851" width="16" style="22" customWidth="1"/>
    <col min="14852" max="14852" width="9.09765625" style="22"/>
    <col min="14853" max="14853" width="33.69921875" style="22" customWidth="1"/>
    <col min="14854" max="14854" width="16.296875" style="22" customWidth="1"/>
    <col min="14855" max="15104" width="9.09765625" style="22"/>
    <col min="15105" max="15105" width="4.09765625" style="22" customWidth="1"/>
    <col min="15106" max="15106" width="67.3984375" style="22" customWidth="1"/>
    <col min="15107" max="15107" width="16" style="22" customWidth="1"/>
    <col min="15108" max="15108" width="9.09765625" style="22"/>
    <col min="15109" max="15109" width="33.69921875" style="22" customWidth="1"/>
    <col min="15110" max="15110" width="16.296875" style="22" customWidth="1"/>
    <col min="15111" max="15360" width="9.09765625" style="22"/>
    <col min="15361" max="15361" width="4.09765625" style="22" customWidth="1"/>
    <col min="15362" max="15362" width="67.3984375" style="22" customWidth="1"/>
    <col min="15363" max="15363" width="16" style="22" customWidth="1"/>
    <col min="15364" max="15364" width="9.09765625" style="22"/>
    <col min="15365" max="15365" width="33.69921875" style="22" customWidth="1"/>
    <col min="15366" max="15366" width="16.296875" style="22" customWidth="1"/>
    <col min="15367" max="15616" width="9.09765625" style="22"/>
    <col min="15617" max="15617" width="4.09765625" style="22" customWidth="1"/>
    <col min="15618" max="15618" width="67.3984375" style="22" customWidth="1"/>
    <col min="15619" max="15619" width="16" style="22" customWidth="1"/>
    <col min="15620" max="15620" width="9.09765625" style="22"/>
    <col min="15621" max="15621" width="33.69921875" style="22" customWidth="1"/>
    <col min="15622" max="15622" width="16.296875" style="22" customWidth="1"/>
    <col min="15623" max="15872" width="9.09765625" style="22"/>
    <col min="15873" max="15873" width="4.09765625" style="22" customWidth="1"/>
    <col min="15874" max="15874" width="67.3984375" style="22" customWidth="1"/>
    <col min="15875" max="15875" width="16" style="22" customWidth="1"/>
    <col min="15876" max="15876" width="9.09765625" style="22"/>
    <col min="15877" max="15877" width="33.69921875" style="22" customWidth="1"/>
    <col min="15878" max="15878" width="16.296875" style="22" customWidth="1"/>
    <col min="15879" max="16128" width="9.09765625" style="22"/>
    <col min="16129" max="16129" width="4.09765625" style="22" customWidth="1"/>
    <col min="16130" max="16130" width="67.3984375" style="22" customWidth="1"/>
    <col min="16131" max="16131" width="16" style="22" customWidth="1"/>
    <col min="16132" max="16132" width="9.09765625" style="22"/>
    <col min="16133" max="16133" width="33.69921875" style="22" customWidth="1"/>
    <col min="16134" max="16134" width="16.296875" style="22" customWidth="1"/>
    <col min="16135" max="16384" width="9.09765625" style="22"/>
  </cols>
  <sheetData>
    <row r="1" spans="1:5" ht="19.05" customHeight="1">
      <c r="B1" s="23" t="s">
        <v>83</v>
      </c>
      <c r="C1" s="24"/>
    </row>
    <row r="2" spans="1:5" ht="19.05" customHeight="1">
      <c r="A2" s="23"/>
      <c r="B2" s="23"/>
      <c r="C2" s="24"/>
      <c r="D2" s="110" t="s">
        <v>172</v>
      </c>
    </row>
    <row r="3" spans="1:5" ht="19.05" customHeight="1">
      <c r="A3" s="23" t="s">
        <v>84</v>
      </c>
      <c r="D3" s="110" t="s">
        <v>191</v>
      </c>
    </row>
    <row r="4" spans="1:5" s="23" customFormat="1" ht="19.05" customHeight="1">
      <c r="B4" s="22" t="s">
        <v>86</v>
      </c>
      <c r="C4" s="25"/>
    </row>
    <row r="5" spans="1:5" s="23" customFormat="1" ht="19.05" customHeight="1">
      <c r="B5" s="26" t="s">
        <v>173</v>
      </c>
      <c r="C5" s="27">
        <v>3890</v>
      </c>
      <c r="D5" s="27">
        <v>3890</v>
      </c>
      <c r="E5" s="28"/>
    </row>
    <row r="6" spans="1:5" s="23" customFormat="1" ht="19.05" customHeight="1">
      <c r="B6" s="26" t="s">
        <v>359</v>
      </c>
      <c r="C6" s="27"/>
      <c r="D6" s="27"/>
      <c r="E6" s="28"/>
    </row>
    <row r="7" spans="1:5" s="23" customFormat="1" ht="19.05" customHeight="1">
      <c r="B7" s="26" t="s">
        <v>174</v>
      </c>
      <c r="C7" s="27">
        <v>16800</v>
      </c>
      <c r="D7" s="27">
        <v>16800</v>
      </c>
      <c r="E7" s="28"/>
    </row>
    <row r="8" spans="1:5" s="23" customFormat="1" ht="19.05" customHeight="1">
      <c r="B8" s="26" t="s">
        <v>175</v>
      </c>
      <c r="C8" s="27">
        <v>30000</v>
      </c>
      <c r="D8" s="27">
        <v>30000</v>
      </c>
      <c r="E8" s="28"/>
    </row>
    <row r="9" spans="1:5" s="23" customFormat="1" ht="19.05" customHeight="1">
      <c r="B9" s="26" t="s">
        <v>176</v>
      </c>
      <c r="C9" s="27">
        <v>5100</v>
      </c>
      <c r="D9" s="27">
        <v>5100</v>
      </c>
      <c r="E9" s="28"/>
    </row>
    <row r="10" spans="1:5" s="23" customFormat="1" ht="19.05" customHeight="1">
      <c r="B10" s="26" t="s">
        <v>177</v>
      </c>
      <c r="C10" s="27">
        <v>14900</v>
      </c>
      <c r="D10" s="27">
        <v>14900</v>
      </c>
      <c r="E10" s="28"/>
    </row>
    <row r="11" spans="1:5" s="23" customFormat="1" ht="19.05" customHeight="1">
      <c r="B11" s="26" t="s">
        <v>175</v>
      </c>
      <c r="C11" s="27">
        <v>29900</v>
      </c>
      <c r="D11" s="27">
        <v>29900</v>
      </c>
    </row>
    <row r="12" spans="1:5" s="23" customFormat="1" ht="19.05" customHeight="1">
      <c r="B12" s="40" t="s">
        <v>178</v>
      </c>
      <c r="C12" s="27">
        <v>20900</v>
      </c>
      <c r="D12" s="27">
        <v>20900</v>
      </c>
    </row>
    <row r="13" spans="1:5" s="23" customFormat="1" ht="19.05" customHeight="1">
      <c r="B13" s="26" t="s">
        <v>176</v>
      </c>
      <c r="C13" s="27">
        <v>5100</v>
      </c>
      <c r="D13" s="27">
        <v>5100</v>
      </c>
    </row>
    <row r="14" spans="1:5" s="23" customFormat="1" ht="19.05" customHeight="1">
      <c r="B14" s="40" t="s">
        <v>360</v>
      </c>
      <c r="C14" s="27">
        <v>24200</v>
      </c>
      <c r="D14" s="27">
        <v>24200</v>
      </c>
    </row>
    <row r="15" spans="1:5" s="23" customFormat="1" ht="19.05" customHeight="1">
      <c r="B15" s="40" t="s">
        <v>192</v>
      </c>
      <c r="C15" s="27">
        <v>482570</v>
      </c>
      <c r="D15" s="27">
        <v>482570</v>
      </c>
    </row>
    <row r="16" spans="1:5" s="23" customFormat="1" ht="19.05" customHeight="1">
      <c r="B16" s="40" t="s">
        <v>193</v>
      </c>
      <c r="C16" s="27">
        <v>3960000</v>
      </c>
      <c r="D16" s="27">
        <v>3960000</v>
      </c>
    </row>
    <row r="17" spans="2:4" s="23" customFormat="1" ht="19.05" customHeight="1">
      <c r="B17" s="40" t="s">
        <v>361</v>
      </c>
      <c r="C17" s="27"/>
      <c r="D17" s="27"/>
    </row>
    <row r="18" spans="2:4" s="23" customFormat="1" ht="19.05" customHeight="1">
      <c r="B18" s="40" t="s">
        <v>207</v>
      </c>
      <c r="C18" s="27">
        <v>1286000</v>
      </c>
      <c r="D18" s="27">
        <v>1286000</v>
      </c>
    </row>
    <row r="19" spans="2:4" s="23" customFormat="1" ht="19.05" customHeight="1">
      <c r="B19" s="40" t="s">
        <v>277</v>
      </c>
      <c r="C19" s="27">
        <v>840000</v>
      </c>
      <c r="D19" s="27">
        <f>SUM(D5:D18)</f>
        <v>5879360</v>
      </c>
    </row>
    <row r="20" spans="2:4" s="23" customFormat="1" ht="19.05" customHeight="1">
      <c r="B20" s="40" t="s">
        <v>300</v>
      </c>
      <c r="C20" s="27">
        <v>732000</v>
      </c>
      <c r="D20" s="27"/>
    </row>
    <row r="21" spans="2:4" s="23" customFormat="1" ht="19.05" customHeight="1">
      <c r="B21" s="40" t="s">
        <v>301</v>
      </c>
      <c r="C21" s="27"/>
      <c r="D21" s="27"/>
    </row>
    <row r="22" spans="2:4" s="23" customFormat="1" ht="19.05" customHeight="1">
      <c r="B22" s="40" t="s">
        <v>283</v>
      </c>
      <c r="C22" s="27">
        <v>50500</v>
      </c>
      <c r="D22" s="27"/>
    </row>
    <row r="23" spans="2:4" s="23" customFormat="1" ht="19.05" customHeight="1">
      <c r="B23" s="26" t="s">
        <v>284</v>
      </c>
      <c r="C23" s="27">
        <v>57800</v>
      </c>
    </row>
    <row r="24" spans="2:4" s="23" customFormat="1" ht="19.05" customHeight="1">
      <c r="B24" s="26" t="s">
        <v>285</v>
      </c>
      <c r="C24" s="27"/>
    </row>
    <row r="25" spans="2:4" s="23" customFormat="1" ht="19.05" customHeight="1">
      <c r="B25" s="26" t="s">
        <v>286</v>
      </c>
      <c r="C25" s="27">
        <v>20000</v>
      </c>
    </row>
    <row r="26" spans="2:4" s="23" customFormat="1" ht="19.05" customHeight="1">
      <c r="B26" s="26" t="s">
        <v>287</v>
      </c>
      <c r="C26" s="27">
        <v>50000</v>
      </c>
    </row>
    <row r="27" spans="2:4" s="23" customFormat="1" ht="19.05" customHeight="1">
      <c r="B27" s="26" t="s">
        <v>288</v>
      </c>
      <c r="C27" s="27">
        <v>58500</v>
      </c>
    </row>
    <row r="28" spans="2:4" s="23" customFormat="1" ht="19.05" customHeight="1">
      <c r="B28" s="26" t="s">
        <v>289</v>
      </c>
      <c r="C28" s="27"/>
    </row>
    <row r="29" spans="2:4" s="23" customFormat="1" ht="19.05" customHeight="1">
      <c r="B29" s="26" t="s">
        <v>295</v>
      </c>
      <c r="C29" s="27">
        <v>50000</v>
      </c>
    </row>
    <row r="30" spans="2:4" s="23" customFormat="1" ht="19.05" customHeight="1">
      <c r="B30" s="26" t="s">
        <v>302</v>
      </c>
      <c r="C30" s="27">
        <v>5500</v>
      </c>
    </row>
    <row r="31" spans="2:4" s="23" customFormat="1" ht="19.05" customHeight="1">
      <c r="B31" s="22" t="s">
        <v>296</v>
      </c>
      <c r="C31" s="25">
        <v>70300</v>
      </c>
    </row>
    <row r="32" spans="2:4" s="23" customFormat="1" ht="19.05" customHeight="1">
      <c r="B32" s="22" t="s">
        <v>297</v>
      </c>
      <c r="C32" s="25"/>
    </row>
    <row r="33" spans="1:3" s="23" customFormat="1" ht="19.05" customHeight="1">
      <c r="B33" s="22" t="s">
        <v>298</v>
      </c>
      <c r="C33" s="25">
        <v>120000</v>
      </c>
    </row>
    <row r="34" spans="1:3" s="23" customFormat="1" ht="19.05" customHeight="1">
      <c r="B34" s="22" t="s">
        <v>299</v>
      </c>
      <c r="C34" s="25"/>
    </row>
    <row r="35" spans="1:3" s="23" customFormat="1" ht="19.05" customHeight="1">
      <c r="B35" s="26" t="s">
        <v>303</v>
      </c>
      <c r="C35" s="27">
        <v>20000</v>
      </c>
    </row>
    <row r="36" spans="1:3" s="23" customFormat="1" ht="19.05" customHeight="1">
      <c r="B36" s="26" t="s">
        <v>308</v>
      </c>
      <c r="C36" s="27">
        <v>93000</v>
      </c>
    </row>
    <row r="37" spans="1:3" s="23" customFormat="1" ht="19.05" customHeight="1">
      <c r="B37" s="26" t="s">
        <v>309</v>
      </c>
      <c r="C37" s="27">
        <v>33000</v>
      </c>
    </row>
    <row r="38" spans="1:3" s="23" customFormat="1" ht="19.05" customHeight="1">
      <c r="B38" s="26" t="s">
        <v>304</v>
      </c>
      <c r="C38" s="27">
        <v>814000</v>
      </c>
    </row>
    <row r="39" spans="1:3" s="23" customFormat="1" ht="19.05" customHeight="1">
      <c r="B39" s="40" t="s">
        <v>306</v>
      </c>
      <c r="C39" s="27">
        <v>500000</v>
      </c>
    </row>
    <row r="40" spans="1:3" s="23" customFormat="1" ht="19.05" customHeight="1" thickBot="1">
      <c r="A40" s="22"/>
      <c r="B40" s="20" t="s">
        <v>21</v>
      </c>
      <c r="C40" s="30">
        <f>SUM(C5:C39)</f>
        <v>9393960</v>
      </c>
    </row>
    <row r="41" spans="1:3" s="23" customFormat="1" ht="19.05" customHeight="1" thickTop="1">
      <c r="A41" s="22"/>
      <c r="B41" s="20"/>
      <c r="C41" s="29"/>
    </row>
    <row r="42" spans="1:3" s="23" customFormat="1" ht="19.05" customHeight="1">
      <c r="A42" s="22"/>
      <c r="B42" s="23" t="s">
        <v>163</v>
      </c>
      <c r="C42" s="29"/>
    </row>
    <row r="43" spans="1:3" s="23" customFormat="1" ht="19.05" customHeight="1">
      <c r="A43" s="22"/>
      <c r="B43" s="103" t="s">
        <v>179</v>
      </c>
      <c r="C43" s="102">
        <v>42000</v>
      </c>
    </row>
    <row r="44" spans="1:3" s="23" customFormat="1" ht="19.05" customHeight="1">
      <c r="A44" s="22"/>
      <c r="B44" s="103" t="s">
        <v>180</v>
      </c>
      <c r="C44" s="102">
        <v>50000</v>
      </c>
    </row>
    <row r="45" spans="1:3" s="23" customFormat="1" ht="19.05" customHeight="1">
      <c r="A45" s="22"/>
      <c r="B45" s="103" t="s">
        <v>181</v>
      </c>
      <c r="C45" s="102">
        <v>4400</v>
      </c>
    </row>
    <row r="46" spans="1:3" s="23" customFormat="1" ht="19.05" customHeight="1">
      <c r="A46" s="22"/>
      <c r="C46" s="29"/>
    </row>
    <row r="47" spans="1:3" s="23" customFormat="1" ht="19.05" customHeight="1" thickBot="1">
      <c r="A47" s="22"/>
      <c r="B47" s="52" t="s">
        <v>21</v>
      </c>
      <c r="C47" s="30">
        <f>SUM(C43:C46)</f>
        <v>96400</v>
      </c>
    </row>
    <row r="48" spans="1:3" s="23" customFormat="1" ht="19.05" customHeight="1" thickTop="1">
      <c r="A48" s="22"/>
      <c r="B48" s="52"/>
      <c r="C48" s="29"/>
    </row>
    <row r="49" spans="1:3" ht="19.05" customHeight="1">
      <c r="A49" s="23" t="s">
        <v>85</v>
      </c>
    </row>
    <row r="50" spans="1:3" ht="19.05" customHeight="1">
      <c r="B50" s="23" t="s">
        <v>87</v>
      </c>
    </row>
    <row r="51" spans="1:3" ht="19.05" customHeight="1">
      <c r="B51" s="22" t="s">
        <v>362</v>
      </c>
      <c r="C51" s="25">
        <v>493000</v>
      </c>
    </row>
    <row r="52" spans="1:3" ht="19.05" customHeight="1">
      <c r="B52" s="22" t="s">
        <v>311</v>
      </c>
      <c r="C52" s="25">
        <v>526000</v>
      </c>
    </row>
    <row r="53" spans="1:3" ht="19.05" customHeight="1">
      <c r="B53" s="22" t="s">
        <v>312</v>
      </c>
      <c r="C53" s="25">
        <v>939079.51</v>
      </c>
    </row>
    <row r="54" spans="1:3" ht="19.05" customHeight="1">
      <c r="B54" s="22" t="s">
        <v>278</v>
      </c>
      <c r="C54" s="25">
        <v>347000</v>
      </c>
    </row>
    <row r="55" spans="1:3" ht="19.05" customHeight="1">
      <c r="B55" s="22" t="s">
        <v>242</v>
      </c>
      <c r="C55" s="25">
        <v>360000</v>
      </c>
    </row>
    <row r="56" spans="1:3" ht="19.05" customHeight="1">
      <c r="B56" s="22" t="s">
        <v>279</v>
      </c>
      <c r="C56" s="25">
        <v>230000</v>
      </c>
    </row>
    <row r="57" spans="1:3" ht="19.05" customHeight="1">
      <c r="B57" s="22" t="s">
        <v>310</v>
      </c>
      <c r="C57" s="25">
        <v>280000</v>
      </c>
    </row>
    <row r="58" spans="1:3" ht="19.05" customHeight="1">
      <c r="B58" s="22" t="s">
        <v>280</v>
      </c>
      <c r="C58" s="25">
        <v>535500</v>
      </c>
    </row>
    <row r="59" spans="1:3" ht="19.05" customHeight="1">
      <c r="B59" s="22" t="s">
        <v>291</v>
      </c>
      <c r="C59" s="25">
        <v>500000</v>
      </c>
    </row>
    <row r="60" spans="1:3" ht="19.05" customHeight="1">
      <c r="B60" s="22" t="s">
        <v>363</v>
      </c>
      <c r="C60" s="25">
        <v>500000</v>
      </c>
    </row>
    <row r="61" spans="1:3" ht="19.05" customHeight="1">
      <c r="B61" s="22" t="s">
        <v>292</v>
      </c>
      <c r="C61" s="25">
        <v>219700</v>
      </c>
    </row>
    <row r="62" spans="1:3" ht="19.05" customHeight="1">
      <c r="B62" s="22" t="s">
        <v>293</v>
      </c>
      <c r="C62" s="25">
        <v>955800</v>
      </c>
    </row>
    <row r="63" spans="1:3" ht="19.05" customHeight="1">
      <c r="B63" s="22" t="s">
        <v>294</v>
      </c>
      <c r="C63" s="25">
        <v>230000</v>
      </c>
    </row>
    <row r="64" spans="1:3" ht="19.05" customHeight="1">
      <c r="B64" s="22" t="s">
        <v>290</v>
      </c>
      <c r="C64" s="25">
        <v>500000</v>
      </c>
    </row>
    <row r="65" spans="2:3" ht="19.05" customHeight="1">
      <c r="B65" s="22" t="s">
        <v>305</v>
      </c>
      <c r="C65" s="25">
        <v>358700</v>
      </c>
    </row>
    <row r="66" spans="2:3" ht="19.05" customHeight="1">
      <c r="B66" s="22" t="s">
        <v>307</v>
      </c>
      <c r="C66" s="25">
        <v>500000</v>
      </c>
    </row>
    <row r="67" spans="2:3" ht="19.05" customHeight="1">
      <c r="B67" s="40" t="s">
        <v>281</v>
      </c>
      <c r="C67" s="27">
        <v>150000</v>
      </c>
    </row>
    <row r="68" spans="2:3" ht="19.05" customHeight="1">
      <c r="B68" s="40" t="s">
        <v>282</v>
      </c>
      <c r="C68" s="27">
        <v>150000</v>
      </c>
    </row>
    <row r="69" spans="2:3" ht="19.05" customHeight="1" thickBot="1">
      <c r="B69" s="20" t="s">
        <v>21</v>
      </c>
      <c r="C69" s="30">
        <f>SUM(C50:C68)</f>
        <v>7774779.5099999998</v>
      </c>
    </row>
    <row r="70" spans="2:3" ht="19.05" customHeight="1" thickTop="1">
      <c r="B70" s="20"/>
      <c r="C70" s="29"/>
    </row>
    <row r="71" spans="2:3" ht="19.05" customHeight="1">
      <c r="B71" s="23" t="s">
        <v>182</v>
      </c>
    </row>
    <row r="72" spans="2:3" ht="19.05" customHeight="1">
      <c r="B72" s="22" t="s">
        <v>183</v>
      </c>
      <c r="C72" s="25">
        <v>7900000</v>
      </c>
    </row>
    <row r="73" spans="2:3" ht="19.05" customHeight="1">
      <c r="B73" s="22" t="s">
        <v>184</v>
      </c>
    </row>
    <row r="74" spans="2:3" ht="19.05" customHeight="1">
      <c r="B74" s="22" t="s">
        <v>190</v>
      </c>
      <c r="C74" s="25">
        <v>846700</v>
      </c>
    </row>
    <row r="75" spans="2:3" ht="19.05" customHeight="1">
      <c r="B75" s="22" t="s">
        <v>183</v>
      </c>
      <c r="C75" s="25">
        <v>4880000</v>
      </c>
    </row>
    <row r="76" spans="2:3" ht="19.05" customHeight="1">
      <c r="B76" s="22" t="s">
        <v>267</v>
      </c>
    </row>
    <row r="77" spans="2:3" ht="19.05" customHeight="1"/>
    <row r="78" spans="2:3" ht="19.05" customHeight="1" thickBot="1">
      <c r="B78" s="52" t="s">
        <v>21</v>
      </c>
      <c r="C78" s="30">
        <f>SUM(C72:C77)</f>
        <v>13626700</v>
      </c>
    </row>
    <row r="79" spans="2:3" ht="21.6" thickTop="1"/>
  </sheetData>
  <pageMargins left="0.4" right="0.11" top="0.36" bottom="0.3" header="0.31496062992125984" footer="0.2800000000000000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75"/>
  <sheetViews>
    <sheetView view="pageBreakPreview" zoomScaleSheetLayoutView="100" workbookViewId="0">
      <selection activeCell="G11" sqref="G11"/>
    </sheetView>
  </sheetViews>
  <sheetFormatPr defaultRowHeight="13.8"/>
  <cols>
    <col min="1" max="1" width="19.69921875" customWidth="1"/>
    <col min="2" max="2" width="9.59765625" style="128" customWidth="1"/>
    <col min="3" max="3" width="10" style="128" customWidth="1"/>
    <col min="4" max="4" width="8.69921875" style="128" customWidth="1"/>
    <col min="5" max="5" width="9.8984375" style="128" customWidth="1"/>
    <col min="6" max="6" width="8.8984375" style="128" customWidth="1"/>
    <col min="7" max="7" width="8.69921875" style="128" customWidth="1"/>
    <col min="8" max="8" width="9.5" style="128" customWidth="1"/>
    <col min="9" max="9" width="9" style="128" customWidth="1"/>
    <col min="10" max="10" width="8.796875" style="128" customWidth="1"/>
    <col min="11" max="11" width="8.3984375" style="128" customWidth="1"/>
    <col min="12" max="12" width="7.8984375" style="128" customWidth="1"/>
    <col min="13" max="13" width="7.69921875" style="128" customWidth="1"/>
    <col min="14" max="14" width="8.69921875" style="128" customWidth="1"/>
  </cols>
  <sheetData>
    <row r="1" spans="1:14" s="151" customFormat="1">
      <c r="A1" s="329" t="s">
        <v>109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s="151" customFormat="1">
      <c r="A2" s="329" t="s">
        <v>365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s="151" customFormat="1">
      <c r="A3" s="329" t="s">
        <v>318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</row>
    <row r="4" spans="1:14" s="151" customFormat="1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s="155" customFormat="1">
      <c r="A5" s="153"/>
      <c r="B5" s="176"/>
      <c r="C5" s="154" t="s">
        <v>320</v>
      </c>
      <c r="D5" s="173" t="s">
        <v>323</v>
      </c>
      <c r="E5" s="154"/>
      <c r="F5" s="154" t="s">
        <v>324</v>
      </c>
      <c r="G5" s="154" t="s">
        <v>327</v>
      </c>
      <c r="H5" s="154"/>
      <c r="I5" s="154"/>
      <c r="J5" s="154" t="s">
        <v>328</v>
      </c>
      <c r="K5" s="154" t="s">
        <v>54</v>
      </c>
      <c r="L5" s="154" t="s">
        <v>55</v>
      </c>
      <c r="M5" s="154"/>
      <c r="N5" s="154"/>
    </row>
    <row r="6" spans="1:14" s="155" customFormat="1">
      <c r="A6" s="180" t="s">
        <v>319</v>
      </c>
      <c r="B6" s="177" t="s">
        <v>52</v>
      </c>
      <c r="C6" s="156" t="s">
        <v>321</v>
      </c>
      <c r="D6" s="174" t="s">
        <v>331</v>
      </c>
      <c r="E6" s="156" t="s">
        <v>21</v>
      </c>
      <c r="F6" s="156" t="s">
        <v>325</v>
      </c>
      <c r="G6" s="156" t="s">
        <v>326</v>
      </c>
      <c r="H6" s="156" t="s">
        <v>56</v>
      </c>
      <c r="I6" s="156" t="s">
        <v>57</v>
      </c>
      <c r="J6" s="156" t="s">
        <v>236</v>
      </c>
      <c r="K6" s="156" t="s">
        <v>59</v>
      </c>
      <c r="L6" s="156" t="s">
        <v>334</v>
      </c>
      <c r="M6" s="156" t="s">
        <v>105</v>
      </c>
      <c r="N6" s="156" t="s">
        <v>61</v>
      </c>
    </row>
    <row r="7" spans="1:14" s="155" customFormat="1">
      <c r="A7" s="157"/>
      <c r="B7" s="178"/>
      <c r="C7" s="158" t="s">
        <v>322</v>
      </c>
      <c r="D7" s="175" t="s">
        <v>332</v>
      </c>
      <c r="E7" s="158"/>
      <c r="F7" s="158"/>
      <c r="G7" s="158"/>
      <c r="H7" s="158"/>
      <c r="I7" s="158"/>
      <c r="J7" s="158"/>
      <c r="K7" s="158" t="s">
        <v>62</v>
      </c>
      <c r="L7" s="158" t="s">
        <v>63</v>
      </c>
      <c r="M7" s="158"/>
      <c r="N7" s="158"/>
    </row>
    <row r="8" spans="1:14" s="151" customFormat="1">
      <c r="A8" s="179" t="s">
        <v>64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</row>
    <row r="9" spans="1:14" s="151" customFormat="1">
      <c r="A9" s="161" t="s">
        <v>61</v>
      </c>
      <c r="B9" s="148">
        <f>รายรับและสะสม!B9</f>
        <v>20862900</v>
      </c>
      <c r="C9" s="148">
        <f>[2]งบกลาง!$F$7</f>
        <v>18303495.84</v>
      </c>
      <c r="D9" s="148">
        <f>[2]งบกลาง!$F$8</f>
        <v>4212758.8</v>
      </c>
      <c r="E9" s="172">
        <f>F9+G9+H9+I9+J9+K9+L9+M9+N9</f>
        <v>22516254.640000001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  <c r="N9" s="148">
        <f>รายรับและสะสม!L9+รายรับและสะสม!L10</f>
        <v>22516254.640000001</v>
      </c>
    </row>
    <row r="10" spans="1:14" s="151" customFormat="1">
      <c r="A10" s="161" t="s">
        <v>65</v>
      </c>
      <c r="B10" s="148">
        <f>รายรับและสะสม!B11</f>
        <v>3836000</v>
      </c>
      <c r="C10" s="148">
        <f>[2]งานบริหารทั่วไป!$H$8</f>
        <v>3686850</v>
      </c>
      <c r="D10" s="148">
        <v>0</v>
      </c>
      <c r="E10" s="172">
        <f t="shared" ref="E10:E19" si="0">F10+G10+H10+I10+J10+K10+L10+M10+N10</f>
        <v>3686850</v>
      </c>
      <c r="F10" s="148">
        <f>รายรับและสะสม!D11</f>
        <v>3686850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</row>
    <row r="11" spans="1:14" s="151" customFormat="1">
      <c r="A11" s="161" t="s">
        <v>66</v>
      </c>
      <c r="B11" s="148">
        <f>รายรับและสะสม!B12</f>
        <v>51175000</v>
      </c>
      <c r="C11" s="148">
        <f>รายรับ!C12</f>
        <v>49744944.939999998</v>
      </c>
      <c r="D11" s="148">
        <f>รายรับ!C13</f>
        <v>1070280</v>
      </c>
      <c r="E11" s="172">
        <f t="shared" si="0"/>
        <v>50815224.939999998</v>
      </c>
      <c r="F11" s="148">
        <f>รายรับและสะสม!D12</f>
        <v>12367905.800000001</v>
      </c>
      <c r="G11" s="148">
        <f>รายรับและสะสม!E12</f>
        <v>5041470.97</v>
      </c>
      <c r="H11" s="148">
        <f>รายรับและสะสม!F12</f>
        <v>20064140.599999998</v>
      </c>
      <c r="I11" s="148">
        <f>รายรับและสะสม!G12</f>
        <v>3093437.0300000003</v>
      </c>
      <c r="J11" s="148">
        <f>รายรับ!H12+รายรับ!H13</f>
        <v>8259510.54</v>
      </c>
      <c r="K11" s="148">
        <f>รายรับ!I12+รายรับ!I13</f>
        <v>1988760</v>
      </c>
      <c r="L11" s="148">
        <v>0</v>
      </c>
      <c r="M11" s="148">
        <v>0</v>
      </c>
      <c r="N11" s="148">
        <v>0</v>
      </c>
    </row>
    <row r="12" spans="1:14" s="151" customFormat="1">
      <c r="A12" s="161" t="s">
        <v>35</v>
      </c>
      <c r="B12" s="148">
        <f>รายรับและสะสม!B14</f>
        <v>2560000</v>
      </c>
      <c r="C12" s="148">
        <f>รายรับ!C14</f>
        <v>1733180</v>
      </c>
      <c r="D12" s="148">
        <f>รายรับ!C15</f>
        <v>430400</v>
      </c>
      <c r="E12" s="172">
        <f t="shared" si="0"/>
        <v>2163580</v>
      </c>
      <c r="F12" s="148">
        <f>รายรับและสะสม!D14</f>
        <v>1061270</v>
      </c>
      <c r="G12" s="148">
        <f>รายรับและสะสม!E14</f>
        <v>131790</v>
      </c>
      <c r="H12" s="148">
        <f>รายรับและสะสม!F14+รายรับและสะสม!F15</f>
        <v>469300</v>
      </c>
      <c r="I12" s="148">
        <f>รายรับ!G14</f>
        <v>92860</v>
      </c>
      <c r="J12" s="148">
        <f>รายรับ!H14+รายรับ!H15</f>
        <v>408360</v>
      </c>
      <c r="K12" s="148">
        <v>0</v>
      </c>
      <c r="L12" s="148">
        <v>0</v>
      </c>
      <c r="M12" s="148">
        <v>0</v>
      </c>
      <c r="N12" s="148">
        <v>0</v>
      </c>
    </row>
    <row r="13" spans="1:14" s="151" customFormat="1">
      <c r="A13" s="161" t="s">
        <v>67</v>
      </c>
      <c r="B13" s="148">
        <f>รายรับและสะสม!B16</f>
        <v>22624900</v>
      </c>
      <c r="C13" s="148">
        <f>รายรับ!C16</f>
        <v>17404746.850000001</v>
      </c>
      <c r="D13" s="148">
        <v>0</v>
      </c>
      <c r="E13" s="172">
        <f t="shared" si="0"/>
        <v>17588260.850000001</v>
      </c>
      <c r="F13" s="148">
        <f>รายรับและสะสม!D16</f>
        <v>2133251.81</v>
      </c>
      <c r="G13" s="148">
        <f>รายรับและสะสม!E16</f>
        <v>481413</v>
      </c>
      <c r="H13" s="148">
        <f>รายรับและสะสม!F16</f>
        <v>6216971</v>
      </c>
      <c r="I13" s="148">
        <f>รายรับ!G16</f>
        <v>2446877.54</v>
      </c>
      <c r="J13" s="148">
        <f>รายรับ!H16</f>
        <v>5405262.5</v>
      </c>
      <c r="K13" s="148">
        <f>รายรับ!I16</f>
        <v>294217</v>
      </c>
      <c r="L13" s="148">
        <f>รายรับ!J16</f>
        <v>426754</v>
      </c>
      <c r="M13" s="148">
        <f>รายรับ!K18</f>
        <v>183514</v>
      </c>
      <c r="N13" s="148">
        <v>0</v>
      </c>
    </row>
    <row r="14" spans="1:14" s="151" customFormat="1">
      <c r="A14" s="161" t="s">
        <v>68</v>
      </c>
      <c r="B14" s="148">
        <f>รายรับและสะสม!B18</f>
        <v>14726800</v>
      </c>
      <c r="C14" s="148">
        <f>รายรับ!C18</f>
        <v>12121023.390000001</v>
      </c>
      <c r="D14" s="148">
        <v>0</v>
      </c>
      <c r="E14" s="172">
        <f t="shared" si="0"/>
        <v>12054158.73</v>
      </c>
      <c r="F14" s="148">
        <f>รายรับและสะสม!D18</f>
        <v>1087778.28</v>
      </c>
      <c r="G14" s="148">
        <f>รายรับและสะสม!E18</f>
        <v>479933.9</v>
      </c>
      <c r="H14" s="148">
        <f>รายรับและสะสม!F18</f>
        <v>5260607.5999999996</v>
      </c>
      <c r="I14" s="148">
        <f>รายรับ!G18</f>
        <v>2422950.1100000003</v>
      </c>
      <c r="J14" s="148">
        <f>รายรับ!H18</f>
        <v>2620009.7999999998</v>
      </c>
      <c r="K14" s="148">
        <f>รายรับ!I18</f>
        <v>66229.7</v>
      </c>
      <c r="L14" s="148">
        <v>0</v>
      </c>
      <c r="M14" s="148">
        <f>รายรับ!K19</f>
        <v>116649.34</v>
      </c>
      <c r="N14" s="148">
        <v>0</v>
      </c>
    </row>
    <row r="15" spans="1:14" s="151" customFormat="1">
      <c r="A15" s="161" t="s">
        <v>69</v>
      </c>
      <c r="B15" s="148">
        <f>รายรับและสะสม!B19</f>
        <v>3493000</v>
      </c>
      <c r="C15" s="148">
        <f>รายรับ!C19</f>
        <v>3018830.6899999995</v>
      </c>
      <c r="D15" s="148">
        <v>0</v>
      </c>
      <c r="E15" s="172">
        <f t="shared" si="0"/>
        <v>2902181.3499999996</v>
      </c>
      <c r="F15" s="148">
        <f>รายรับและสะสม!D19</f>
        <v>343992.93000000005</v>
      </c>
      <c r="G15" s="148">
        <f>รายรับและสะสม!E19</f>
        <v>17359.41</v>
      </c>
      <c r="H15" s="148">
        <f>รายรับและสะสม!F19</f>
        <v>696850.29999999981</v>
      </c>
      <c r="I15" s="148">
        <f>รายรับ!G19</f>
        <v>1507541.1600000001</v>
      </c>
      <c r="J15" s="148">
        <f>รายรับ!H19</f>
        <v>328008.09000000003</v>
      </c>
      <c r="K15" s="148">
        <f>รายรับ!I19</f>
        <v>8429.4599999999991</v>
      </c>
      <c r="L15" s="148">
        <v>0</v>
      </c>
      <c r="M15" s="148">
        <v>0</v>
      </c>
      <c r="N15" s="148">
        <v>0</v>
      </c>
    </row>
    <row r="16" spans="1:14" s="151" customFormat="1">
      <c r="A16" s="161" t="s">
        <v>70</v>
      </c>
      <c r="B16" s="148">
        <f>รายรับและสะสม!B20</f>
        <v>9908800</v>
      </c>
      <c r="C16" s="148">
        <f>รายรับ!C20</f>
        <v>9393960</v>
      </c>
      <c r="D16" s="148">
        <f>รายรับ!C21</f>
        <v>96400</v>
      </c>
      <c r="E16" s="172">
        <f t="shared" si="0"/>
        <v>9490360</v>
      </c>
      <c r="F16" s="148">
        <f>รายรับและสะสม!D20</f>
        <v>236800</v>
      </c>
      <c r="G16" s="148">
        <f>รายรับและสะสม!E20</f>
        <v>1572000</v>
      </c>
      <c r="H16" s="148">
        <f>รายรับและสะสม!F20+รายรับและสะสม!F21</f>
        <v>1382400</v>
      </c>
      <c r="I16" s="148">
        <f>รายรับ!G20</f>
        <v>4356590</v>
      </c>
      <c r="J16" s="148">
        <f>รายรับ!H20</f>
        <v>960000</v>
      </c>
      <c r="K16" s="148">
        <f>รายรับ!I20</f>
        <v>982570</v>
      </c>
      <c r="L16" s="148">
        <v>0</v>
      </c>
      <c r="M16" s="148">
        <v>0</v>
      </c>
      <c r="N16" s="148">
        <v>0</v>
      </c>
    </row>
    <row r="17" spans="1:14" s="151" customFormat="1">
      <c r="A17" s="161" t="s">
        <v>71</v>
      </c>
      <c r="B17" s="148">
        <f>รายรับและสะสม!B22</f>
        <v>9354600</v>
      </c>
      <c r="C17" s="148">
        <f>รายรับ!C22</f>
        <v>7774779.5099999998</v>
      </c>
      <c r="D17" s="148">
        <f>รายรับ!C23</f>
        <v>13626700</v>
      </c>
      <c r="E17" s="172">
        <f t="shared" si="0"/>
        <v>21401479.509999998</v>
      </c>
      <c r="F17" s="148">
        <f>รายรับและสะสม!D22</f>
        <v>2682079.5099999998</v>
      </c>
      <c r="G17" s="148">
        <f>รายรับและสะสม!E22</f>
        <v>493000</v>
      </c>
      <c r="H17" s="148">
        <f>รายรับและสะสม!F22</f>
        <v>2705500</v>
      </c>
      <c r="I17" s="148">
        <f>รายรับ!G22</f>
        <v>500000</v>
      </c>
      <c r="J17" s="148">
        <f>รายรับ!H22+รายรับ!H23</f>
        <v>14520900</v>
      </c>
      <c r="K17" s="148">
        <f>รายรับ!I22</f>
        <v>500000</v>
      </c>
      <c r="L17" s="148">
        <v>0</v>
      </c>
      <c r="M17" s="148">
        <v>0</v>
      </c>
      <c r="N17" s="148">
        <v>0</v>
      </c>
    </row>
    <row r="18" spans="1:14" s="151" customFormat="1">
      <c r="A18" s="161" t="s">
        <v>329</v>
      </c>
      <c r="B18" s="148">
        <v>0</v>
      </c>
      <c r="C18" s="148">
        <v>0</v>
      </c>
      <c r="D18" s="148">
        <v>0</v>
      </c>
      <c r="E18" s="172">
        <f t="shared" si="0"/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</row>
    <row r="19" spans="1:14" s="151" customFormat="1">
      <c r="A19" s="161" t="s">
        <v>330</v>
      </c>
      <c r="B19" s="148">
        <f>รายรับและสะสม!B24</f>
        <v>10258000</v>
      </c>
      <c r="C19" s="148">
        <f>รายรับ!C24</f>
        <v>9858000</v>
      </c>
      <c r="D19" s="148">
        <v>0</v>
      </c>
      <c r="E19" s="172">
        <f t="shared" si="0"/>
        <v>9858000</v>
      </c>
      <c r="F19" s="148">
        <v>0</v>
      </c>
      <c r="G19" s="148">
        <v>0</v>
      </c>
      <c r="H19" s="148">
        <v>9708000</v>
      </c>
      <c r="I19" s="148">
        <v>0</v>
      </c>
      <c r="J19" s="148">
        <v>0</v>
      </c>
      <c r="K19" s="148">
        <v>0</v>
      </c>
      <c r="L19" s="148">
        <v>150000</v>
      </c>
      <c r="M19" s="148">
        <v>0</v>
      </c>
      <c r="N19" s="148">
        <v>0</v>
      </c>
    </row>
    <row r="20" spans="1:14" s="151" customFormat="1" ht="14.4" thickBot="1">
      <c r="A20" s="150" t="s">
        <v>74</v>
      </c>
      <c r="B20" s="146">
        <f t="shared" ref="B20:N20" si="1">SUM(B9:B19)</f>
        <v>148800000</v>
      </c>
      <c r="C20" s="146">
        <f t="shared" si="1"/>
        <v>133039811.22</v>
      </c>
      <c r="D20" s="146">
        <f t="shared" si="1"/>
        <v>19436538.800000001</v>
      </c>
      <c r="E20" s="146">
        <f t="shared" si="1"/>
        <v>152476350.02000001</v>
      </c>
      <c r="F20" s="146">
        <f t="shared" si="1"/>
        <v>23599928.329999998</v>
      </c>
      <c r="G20" s="146">
        <f t="shared" si="1"/>
        <v>8216967.2800000003</v>
      </c>
      <c r="H20" s="146">
        <f t="shared" si="1"/>
        <v>46503769.5</v>
      </c>
      <c r="I20" s="146">
        <f t="shared" si="1"/>
        <v>14420255.84</v>
      </c>
      <c r="J20" s="146">
        <f t="shared" si="1"/>
        <v>32502050.93</v>
      </c>
      <c r="K20" s="146">
        <f t="shared" si="1"/>
        <v>3840206.16</v>
      </c>
      <c r="L20" s="146">
        <f t="shared" si="1"/>
        <v>576754</v>
      </c>
      <c r="M20" s="146">
        <f t="shared" si="1"/>
        <v>300163.33999999997</v>
      </c>
      <c r="N20" s="146">
        <f t="shared" si="1"/>
        <v>22516254.640000001</v>
      </c>
    </row>
    <row r="21" spans="1:14" s="151" customFormat="1" ht="14.4" thickTop="1">
      <c r="A21" s="159" t="s">
        <v>73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</row>
    <row r="22" spans="1:14" s="151" customFormat="1">
      <c r="A22" s="162" t="s">
        <v>76</v>
      </c>
      <c r="B22" s="163">
        <v>6040000</v>
      </c>
      <c r="C22" s="163">
        <v>7692166.6600000001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1:14" s="151" customFormat="1">
      <c r="A23" s="162" t="s">
        <v>77</v>
      </c>
      <c r="B23" s="163">
        <v>1243000</v>
      </c>
      <c r="C23" s="163">
        <v>1531024.05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</row>
    <row r="24" spans="1:14" s="151" customFormat="1">
      <c r="A24" s="162" t="s">
        <v>78</v>
      </c>
      <c r="B24" s="163">
        <v>6700000</v>
      </c>
      <c r="C24" s="163">
        <v>10095953.960000001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</row>
    <row r="25" spans="1:14" s="151" customFormat="1">
      <c r="A25" s="162" t="s">
        <v>103</v>
      </c>
      <c r="B25" s="163">
        <v>800000</v>
      </c>
      <c r="C25" s="163">
        <v>636812.6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  <row r="26" spans="1:14" s="151" customFormat="1">
      <c r="A26" s="162" t="s">
        <v>79</v>
      </c>
      <c r="B26" s="163">
        <v>7040000</v>
      </c>
      <c r="C26" s="163">
        <v>5298557.6399999997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</row>
    <row r="27" spans="1:14" s="151" customFormat="1">
      <c r="A27" s="162" t="s">
        <v>99</v>
      </c>
      <c r="B27" s="163">
        <v>10000</v>
      </c>
      <c r="C27" s="163">
        <v>118900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</row>
    <row r="28" spans="1:14" s="151" customFormat="1">
      <c r="A28" s="162" t="s">
        <v>80</v>
      </c>
      <c r="B28" s="163">
        <v>55871000</v>
      </c>
      <c r="C28" s="163">
        <v>60398032.200000003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  <row r="29" spans="1:14" s="151" customFormat="1">
      <c r="A29" s="162" t="s">
        <v>81</v>
      </c>
      <c r="B29" s="163">
        <v>71096000</v>
      </c>
      <c r="C29" s="163">
        <v>63767597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</row>
    <row r="30" spans="1:14" s="151" customFormat="1">
      <c r="A30" s="162" t="s">
        <v>106</v>
      </c>
      <c r="B30" s="163">
        <v>0</v>
      </c>
      <c r="C30" s="163">
        <v>5713438.7999999998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</row>
    <row r="31" spans="1:14" s="151" customFormat="1">
      <c r="A31" s="162" t="s">
        <v>82</v>
      </c>
      <c r="B31" s="163">
        <v>0</v>
      </c>
      <c r="C31" s="163">
        <v>13723100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</row>
    <row r="32" spans="1:14" s="151" customFormat="1" ht="14.4" thickBot="1">
      <c r="A32" s="150" t="s">
        <v>333</v>
      </c>
      <c r="B32" s="146">
        <f>SUM(B22:B31)</f>
        <v>148800000</v>
      </c>
      <c r="C32" s="146">
        <f>SUM(C22:C31)</f>
        <v>168975582.91000003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</row>
    <row r="33" spans="1:14" s="151" customFormat="1" ht="17.399999999999999" customHeight="1" thickTop="1" thickBot="1">
      <c r="A33" s="164" t="s">
        <v>367</v>
      </c>
      <c r="B33" s="152"/>
      <c r="C33" s="152"/>
      <c r="D33" s="152"/>
      <c r="E33" s="149">
        <f>C32-E20</f>
        <v>16499232.890000015</v>
      </c>
      <c r="F33" s="152"/>
      <c r="G33" s="152"/>
      <c r="H33" s="152"/>
      <c r="I33" s="152"/>
      <c r="J33" s="152"/>
      <c r="K33" s="152"/>
      <c r="L33" s="152"/>
      <c r="M33" s="152"/>
      <c r="N33" s="152"/>
    </row>
    <row r="34" spans="1:14" s="151" customFormat="1" ht="14.4" thickTop="1"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</row>
    <row r="35" spans="1:14" s="151" customFormat="1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</row>
    <row r="36" spans="1:14" s="151" customFormat="1"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</row>
    <row r="37" spans="1:14" s="151" customFormat="1" ht="14.4">
      <c r="A37" s="63"/>
      <c r="B37" s="66"/>
      <c r="C37" s="66"/>
      <c r="D37" s="66" t="s">
        <v>341</v>
      </c>
      <c r="E37" s="66"/>
      <c r="F37" s="66"/>
      <c r="G37" s="327" t="s">
        <v>337</v>
      </c>
      <c r="H37" s="327"/>
      <c r="I37" s="66"/>
      <c r="J37" s="327" t="s">
        <v>336</v>
      </c>
      <c r="K37" s="327"/>
      <c r="L37" s="62"/>
      <c r="M37" s="152"/>
      <c r="N37" s="152"/>
    </row>
    <row r="38" spans="1:14" s="151" customFormat="1" ht="14.4">
      <c r="A38" s="63"/>
      <c r="B38" s="66"/>
      <c r="C38" s="66"/>
      <c r="D38" s="66" t="s">
        <v>342</v>
      </c>
      <c r="E38" s="66"/>
      <c r="F38" s="66"/>
      <c r="G38" s="327" t="s">
        <v>338</v>
      </c>
      <c r="H38" s="327"/>
      <c r="I38" s="66"/>
      <c r="J38" s="327" t="s">
        <v>340</v>
      </c>
      <c r="K38" s="327"/>
      <c r="L38" s="62"/>
      <c r="M38" s="152"/>
      <c r="N38" s="152"/>
    </row>
    <row r="39" spans="1:14" s="151" customFormat="1" ht="14.4">
      <c r="A39" s="63"/>
      <c r="B39" s="66"/>
      <c r="C39" s="66"/>
      <c r="D39" s="327" t="s">
        <v>366</v>
      </c>
      <c r="E39" s="327"/>
      <c r="F39" s="66"/>
      <c r="G39" s="327" t="s">
        <v>339</v>
      </c>
      <c r="H39" s="327"/>
      <c r="I39" s="66"/>
      <c r="J39" s="66"/>
      <c r="K39" s="66"/>
      <c r="L39" s="62"/>
      <c r="M39" s="152"/>
      <c r="N39" s="152"/>
    </row>
    <row r="40" spans="1:14" s="151" customFormat="1"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</row>
    <row r="41" spans="1:14" s="151" customFormat="1"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</row>
    <row r="42" spans="1:14" s="151" customFormat="1"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</row>
    <row r="43" spans="1:14" s="151" customFormat="1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</row>
    <row r="44" spans="1:14" s="151" customFormat="1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</row>
    <row r="45" spans="1:14" s="151" customFormat="1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</row>
    <row r="46" spans="1:14" s="151" customFormat="1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</row>
    <row r="47" spans="1:14" s="151" customFormat="1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</row>
    <row r="48" spans="1:14" s="151" customFormat="1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</row>
    <row r="49" spans="2:14" s="151" customFormat="1"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2:14" s="151" customFormat="1"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</row>
    <row r="51" spans="2:14" s="151" customFormat="1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spans="2:14" s="151" customFormat="1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</row>
    <row r="53" spans="2:14" s="151" customFormat="1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</row>
    <row r="54" spans="2:14" s="151" customFormat="1"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</row>
    <row r="55" spans="2:14" s="151" customFormat="1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</row>
    <row r="56" spans="2:14" s="151" customFormat="1"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</row>
    <row r="57" spans="2:14" s="151" customFormat="1"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</row>
    <row r="58" spans="2:14" s="151" customFormat="1"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</row>
    <row r="59" spans="2:14" s="151" customFormat="1"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</row>
    <row r="60" spans="2:14" s="151" customFormat="1"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</row>
    <row r="61" spans="2:14" s="151" customFormat="1"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</row>
    <row r="62" spans="2:14" s="151" customFormat="1"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</row>
    <row r="63" spans="2:14" s="151" customFormat="1"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</row>
    <row r="64" spans="2:14" s="151" customFormat="1"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</row>
    <row r="65" spans="2:14" s="151" customFormat="1"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</row>
    <row r="66" spans="2:14" s="151" customFormat="1"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</row>
    <row r="67" spans="2:14" s="151" customFormat="1"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</row>
    <row r="68" spans="2:14" s="151" customFormat="1"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</row>
    <row r="69" spans="2:14" s="151" customFormat="1"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</row>
    <row r="70" spans="2:14" s="151" customFormat="1"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</row>
    <row r="71" spans="2:14" s="151" customFormat="1"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</row>
    <row r="72" spans="2:14" s="151" customFormat="1"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</row>
    <row r="73" spans="2:14" s="151" customFormat="1"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</row>
    <row r="74" spans="2:14" s="151" customFormat="1"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</row>
    <row r="75" spans="2:14" s="151" customFormat="1"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</row>
    <row r="76" spans="2:14" s="151" customFormat="1"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</row>
    <row r="77" spans="2:14" s="151" customFormat="1"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</row>
    <row r="78" spans="2:14" s="151" customFormat="1"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</row>
    <row r="79" spans="2:14" s="123" customFormat="1" ht="14.4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</row>
    <row r="80" spans="2:14" s="123" customFormat="1" ht="14.4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</row>
    <row r="81" spans="2:14" s="123" customFormat="1" ht="14.4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</row>
    <row r="82" spans="2:14" s="123" customFormat="1" ht="14.4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</row>
    <row r="83" spans="2:14" s="123" customFormat="1" ht="14.4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</row>
    <row r="84" spans="2:14" s="123" customFormat="1" ht="14.4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</row>
    <row r="85" spans="2:14" s="123" customFormat="1" ht="14.4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</row>
    <row r="86" spans="2:14" s="123" customFormat="1" ht="14.4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</row>
    <row r="87" spans="2:14" s="123" customFormat="1" ht="14.4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</row>
    <row r="88" spans="2:14" s="123" customFormat="1" ht="14.4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</row>
    <row r="89" spans="2:14" s="123" customFormat="1" ht="14.4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</row>
    <row r="90" spans="2:14" s="123" customFormat="1" ht="14.4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</row>
    <row r="91" spans="2:14" s="123" customFormat="1" ht="14.4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</row>
    <row r="92" spans="2:14" s="123" customFormat="1" ht="14.4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</row>
    <row r="93" spans="2:14" s="123" customFormat="1" ht="14.4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</row>
    <row r="94" spans="2:14" s="123" customFormat="1" ht="14.4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</row>
    <row r="95" spans="2:14" s="123" customFormat="1" ht="14.4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</row>
    <row r="96" spans="2:14" s="123" customFormat="1" ht="14.4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</row>
    <row r="97" spans="2:14" s="123" customFormat="1" ht="14.4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</row>
    <row r="98" spans="2:14" s="123" customFormat="1" ht="14.4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</row>
    <row r="99" spans="2:14" s="123" customFormat="1" ht="14.4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</row>
    <row r="100" spans="2:14" s="123" customFormat="1" ht="14.4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</row>
    <row r="101" spans="2:14" s="123" customFormat="1" ht="14.4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</row>
    <row r="102" spans="2:14" s="123" customFormat="1" ht="14.4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</row>
    <row r="103" spans="2:14" s="123" customFormat="1" ht="14.4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</row>
    <row r="104" spans="2:14" s="123" customFormat="1" ht="14.4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</row>
    <row r="105" spans="2:14" s="123" customFormat="1" ht="14.4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</row>
    <row r="106" spans="2:14" s="123" customFormat="1" ht="14.4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</row>
    <row r="107" spans="2:14" s="123" customFormat="1" ht="14.4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</row>
    <row r="108" spans="2:14" s="123" customFormat="1" ht="14.4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</row>
    <row r="109" spans="2:14" s="123" customFormat="1" ht="14.4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</row>
    <row r="110" spans="2:14" s="123" customFormat="1" ht="14.4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</row>
    <row r="111" spans="2:14" s="123" customFormat="1" ht="14.4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</row>
    <row r="112" spans="2:14" s="123" customFormat="1" ht="14.4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</row>
    <row r="113" spans="2:14" s="123" customFormat="1" ht="14.4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</row>
    <row r="114" spans="2:14" s="123" customFormat="1" ht="14.4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</row>
    <row r="115" spans="2:14" s="123" customFormat="1" ht="14.4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</row>
    <row r="116" spans="2:14" s="123" customFormat="1" ht="14.4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</row>
    <row r="117" spans="2:14" s="123" customFormat="1" ht="14.4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</row>
    <row r="118" spans="2:14" s="123" customFormat="1" ht="14.4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</row>
    <row r="119" spans="2:14" s="123" customFormat="1" ht="14.4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</row>
    <row r="120" spans="2:14" s="123" customFormat="1" ht="14.4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</row>
    <row r="121" spans="2:14" s="123" customFormat="1" ht="14.4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</row>
    <row r="122" spans="2:14" s="123" customFormat="1" ht="14.4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</row>
    <row r="123" spans="2:14" s="123" customFormat="1" ht="14.4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</row>
    <row r="124" spans="2:14" s="123" customFormat="1" ht="14.4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</row>
    <row r="125" spans="2:14" s="123" customFormat="1" ht="14.4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</row>
    <row r="126" spans="2:14" s="123" customFormat="1" ht="14.4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</row>
    <row r="127" spans="2:14" s="123" customFormat="1" ht="14.4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</row>
    <row r="128" spans="2:14" s="123" customFormat="1" ht="14.4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</row>
    <row r="129" spans="2:14" s="123" customFormat="1" ht="14.4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</row>
    <row r="130" spans="2:14" s="123" customFormat="1" ht="14.4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</row>
    <row r="131" spans="2:14" s="123" customFormat="1" ht="14.4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</row>
    <row r="132" spans="2:14" s="123" customFormat="1" ht="14.4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</row>
    <row r="133" spans="2:14" s="123" customFormat="1" ht="14.4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</row>
    <row r="134" spans="2:14" s="123" customFormat="1" ht="14.4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</row>
    <row r="135" spans="2:14" s="123" customFormat="1" ht="14.4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</row>
    <row r="136" spans="2:14" s="123" customFormat="1" ht="14.4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</row>
    <row r="137" spans="2:14" s="123" customFormat="1" ht="14.4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</row>
    <row r="138" spans="2:14" s="123" customFormat="1" ht="14.4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</row>
    <row r="139" spans="2:14" s="123" customFormat="1" ht="14.4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</row>
    <row r="140" spans="2:14" s="123" customFormat="1" ht="14.4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</row>
    <row r="141" spans="2:14" s="123" customFormat="1" ht="14.4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</row>
    <row r="142" spans="2:14" s="123" customFormat="1" ht="14.4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</row>
    <row r="143" spans="2:14" s="123" customFormat="1" ht="14.4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</row>
    <row r="144" spans="2:14" s="123" customFormat="1" ht="14.4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</row>
    <row r="145" spans="2:14" s="123" customFormat="1" ht="14.4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</row>
    <row r="146" spans="2:14" s="123" customFormat="1" ht="14.4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</row>
    <row r="147" spans="2:14" s="123" customFormat="1" ht="14.4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</row>
    <row r="148" spans="2:14" s="123" customFormat="1" ht="14.4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</row>
    <row r="149" spans="2:14" s="123" customFormat="1" ht="14.4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</row>
    <row r="150" spans="2:14" s="123" customFormat="1" ht="14.4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</row>
    <row r="151" spans="2:14" s="123" customFormat="1" ht="14.4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</row>
    <row r="152" spans="2:14" s="123" customFormat="1" ht="14.4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</row>
    <row r="153" spans="2:14" s="123" customFormat="1" ht="14.4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</row>
    <row r="154" spans="2:14" s="123" customFormat="1" ht="14.4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</row>
    <row r="155" spans="2:14" s="123" customFormat="1" ht="14.4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</row>
    <row r="156" spans="2:14" s="123" customFormat="1" ht="14.4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</row>
    <row r="157" spans="2:14" s="123" customFormat="1" ht="14.4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</row>
    <row r="158" spans="2:14" s="123" customFormat="1" ht="14.4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</row>
    <row r="159" spans="2:14" s="123" customFormat="1" ht="14.4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</row>
    <row r="160" spans="2:14" s="123" customFormat="1" ht="14.4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</row>
    <row r="161" spans="2:14" s="123" customFormat="1" ht="14.4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</row>
    <row r="162" spans="2:14" s="123" customFormat="1" ht="14.4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</row>
    <row r="163" spans="2:14" s="123" customFormat="1" ht="14.4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</row>
    <row r="164" spans="2:14" s="123" customFormat="1" ht="14.4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</row>
    <row r="165" spans="2:14" s="123" customFormat="1" ht="14.4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</row>
    <row r="166" spans="2:14" s="123" customFormat="1" ht="14.4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</row>
    <row r="167" spans="2:14" s="123" customFormat="1" ht="14.4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</row>
    <row r="168" spans="2:14" s="123" customFormat="1" ht="14.4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</row>
    <row r="169" spans="2:14" s="123" customFormat="1" ht="14.4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</row>
    <row r="170" spans="2:14" s="123" customFormat="1" ht="14.4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</row>
    <row r="171" spans="2:14" s="123" customFormat="1" ht="14.4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</row>
    <row r="172" spans="2:14" s="123" customFormat="1" ht="14.4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</row>
    <row r="173" spans="2:14" s="123" customFormat="1" ht="14.4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</row>
    <row r="174" spans="2:14" s="123" customFormat="1" ht="14.4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</row>
    <row r="175" spans="2:14" s="123" customFormat="1" ht="14.4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</row>
    <row r="176" spans="2:14" s="123" customFormat="1" ht="14.4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</row>
    <row r="177" spans="2:14" s="123" customFormat="1" ht="14.4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</row>
    <row r="178" spans="2:14" s="123" customFormat="1" ht="14.4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</row>
    <row r="179" spans="2:14" s="123" customFormat="1" ht="14.4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</row>
    <row r="180" spans="2:14" s="123" customFormat="1" ht="14.4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</row>
    <row r="181" spans="2:14" s="123" customFormat="1" ht="14.4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</row>
    <row r="182" spans="2:14" s="123" customFormat="1" ht="14.4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</row>
    <row r="183" spans="2:14" s="123" customFormat="1" ht="14.4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</row>
    <row r="184" spans="2:14" s="123" customFormat="1" ht="14.4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</row>
    <row r="185" spans="2:14" s="123" customFormat="1" ht="14.4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</row>
    <row r="186" spans="2:14" s="123" customFormat="1" ht="14.4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</row>
    <row r="187" spans="2:14" s="123" customFormat="1" ht="14.4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</row>
    <row r="188" spans="2:14" s="123" customFormat="1" ht="14.4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</row>
    <row r="189" spans="2:14" s="123" customFormat="1" ht="14.4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</row>
    <row r="190" spans="2:14" s="123" customFormat="1" ht="14.4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</row>
    <row r="191" spans="2:14" s="123" customFormat="1" ht="14.4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</row>
    <row r="192" spans="2:14" s="123" customFormat="1" ht="14.4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</row>
    <row r="193" spans="2:14" s="123" customFormat="1" ht="14.4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</row>
    <row r="194" spans="2:14" s="123" customFormat="1" ht="14.4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</row>
    <row r="195" spans="2:14" s="123" customFormat="1" ht="14.4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</row>
    <row r="196" spans="2:14" s="123" customFormat="1" ht="14.4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</row>
    <row r="197" spans="2:14" s="123" customFormat="1" ht="14.4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</row>
    <row r="198" spans="2:14" s="123" customFormat="1" ht="14.4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</row>
    <row r="199" spans="2:14" s="123" customFormat="1" ht="14.4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</row>
    <row r="200" spans="2:14" s="123" customFormat="1" ht="14.4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</row>
    <row r="201" spans="2:14" s="123" customFormat="1" ht="14.4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</row>
    <row r="202" spans="2:14" s="123" customFormat="1" ht="14.4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</row>
    <row r="203" spans="2:14" s="123" customFormat="1" ht="14.4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</row>
    <row r="204" spans="2:14" s="123" customFormat="1" ht="14.4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</row>
    <row r="205" spans="2:14" s="123" customFormat="1" ht="14.4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</row>
    <row r="206" spans="2:14" s="123" customFormat="1" ht="14.4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</row>
    <row r="207" spans="2:14" s="123" customFormat="1" ht="14.4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</row>
    <row r="208" spans="2:14" s="123" customFormat="1" ht="14.4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</row>
    <row r="209" spans="2:14" s="123" customFormat="1" ht="14.4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</row>
    <row r="210" spans="2:14" s="123" customFormat="1" ht="14.4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</row>
    <row r="211" spans="2:14" s="123" customFormat="1" ht="14.4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</row>
    <row r="212" spans="2:14" s="123" customFormat="1" ht="14.4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</row>
    <row r="213" spans="2:14" s="123" customFormat="1" ht="14.4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</row>
    <row r="214" spans="2:14" s="123" customFormat="1" ht="14.4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</row>
    <row r="215" spans="2:14" s="123" customFormat="1" ht="14.4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</row>
    <row r="216" spans="2:14" s="123" customFormat="1" ht="14.4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</row>
    <row r="217" spans="2:14" s="123" customFormat="1" ht="14.4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</row>
    <row r="218" spans="2:14" s="123" customFormat="1" ht="14.4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</row>
    <row r="219" spans="2:14" s="123" customFormat="1" ht="14.4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</row>
    <row r="220" spans="2:14" s="123" customFormat="1" ht="14.4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</row>
    <row r="221" spans="2:14" s="123" customFormat="1" ht="14.4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</row>
    <row r="222" spans="2:14" s="123" customFormat="1" ht="14.4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</row>
    <row r="223" spans="2:14" s="123" customFormat="1" ht="14.4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</row>
    <row r="224" spans="2:14" s="123" customFormat="1" ht="14.4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</row>
    <row r="225" spans="2:14" s="123" customFormat="1" ht="14.4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</row>
    <row r="226" spans="2:14" s="123" customFormat="1" ht="14.4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</row>
    <row r="227" spans="2:14" s="123" customFormat="1" ht="14.4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</row>
    <row r="228" spans="2:14" s="123" customFormat="1" ht="14.4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</row>
    <row r="229" spans="2:14" s="123" customFormat="1" ht="14.4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</row>
    <row r="230" spans="2:14" s="123" customFormat="1" ht="14.4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</row>
    <row r="231" spans="2:14" s="123" customFormat="1" ht="14.4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</row>
    <row r="232" spans="2:14" s="123" customFormat="1" ht="14.4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</row>
    <row r="233" spans="2:14" s="123" customFormat="1" ht="14.4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</row>
    <row r="234" spans="2:14" s="123" customFormat="1" ht="14.4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</row>
    <row r="235" spans="2:14" s="123" customFormat="1" ht="14.4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</row>
    <row r="236" spans="2:14" s="123" customFormat="1" ht="14.4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</row>
    <row r="237" spans="2:14" s="123" customFormat="1" ht="14.4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</row>
    <row r="238" spans="2:14" s="123" customFormat="1" ht="14.4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</row>
    <row r="239" spans="2:14" s="123" customFormat="1" ht="14.4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</row>
    <row r="240" spans="2:14" s="123" customFormat="1" ht="14.4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</row>
    <row r="241" spans="2:14" s="123" customFormat="1" ht="14.4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</row>
    <row r="242" spans="2:14" s="123" customFormat="1" ht="14.4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</row>
    <row r="243" spans="2:14" s="123" customFormat="1" ht="14.4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</row>
    <row r="244" spans="2:14" s="123" customFormat="1" ht="14.4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</row>
    <row r="245" spans="2:14" s="123" customFormat="1" ht="14.4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</row>
    <row r="246" spans="2:14" s="123" customFormat="1" ht="14.4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</row>
    <row r="247" spans="2:14" s="123" customFormat="1" ht="14.4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</row>
    <row r="248" spans="2:14" s="123" customFormat="1" ht="14.4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</row>
    <row r="249" spans="2:14" s="123" customFormat="1" ht="14.4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</row>
    <row r="250" spans="2:14" s="123" customFormat="1" ht="14.4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</row>
    <row r="251" spans="2:14" s="123" customFormat="1" ht="14.4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</row>
    <row r="252" spans="2:14" s="123" customFormat="1" ht="14.4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</row>
    <row r="253" spans="2:14" s="123" customFormat="1" ht="14.4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</row>
    <row r="254" spans="2:14" s="123" customFormat="1" ht="14.4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</row>
    <row r="255" spans="2:14" s="123" customFormat="1" ht="14.4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</row>
    <row r="256" spans="2:14" s="123" customFormat="1" ht="14.4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</row>
    <row r="257" spans="2:14" s="123" customFormat="1" ht="14.4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</row>
    <row r="258" spans="2:14" s="123" customFormat="1" ht="14.4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</row>
    <row r="259" spans="2:14" s="123" customFormat="1" ht="14.4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</row>
    <row r="260" spans="2:14" s="123" customFormat="1" ht="14.4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</row>
    <row r="261" spans="2:14" s="123" customFormat="1" ht="14.4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</row>
    <row r="262" spans="2:14" s="123" customFormat="1" ht="14.4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</row>
    <row r="263" spans="2:14" s="123" customFormat="1" ht="14.4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</row>
    <row r="264" spans="2:14" s="123" customFormat="1" ht="14.4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</row>
    <row r="265" spans="2:14" s="123" customFormat="1" ht="14.4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</row>
    <row r="266" spans="2:14" s="123" customFormat="1" ht="14.4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</row>
    <row r="267" spans="2:14" s="123" customFormat="1" ht="14.4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</row>
    <row r="268" spans="2:14" s="123" customFormat="1" ht="14.4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</row>
    <row r="269" spans="2:14" s="123" customFormat="1" ht="14.4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</row>
    <row r="270" spans="2:14" s="123" customFormat="1" ht="14.4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</row>
    <row r="271" spans="2:14" s="123" customFormat="1" ht="14.4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</row>
    <row r="272" spans="2:14" s="123" customFormat="1" ht="14.4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</row>
    <row r="273" spans="2:14" s="123" customFormat="1" ht="14.4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</row>
    <row r="274" spans="2:14" s="123" customFormat="1" ht="14.4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</row>
    <row r="275" spans="2:14" s="123" customFormat="1" ht="14.4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</row>
  </sheetData>
  <mergeCells count="9">
    <mergeCell ref="D39:E39"/>
    <mergeCell ref="G39:H39"/>
    <mergeCell ref="A1:N1"/>
    <mergeCell ref="A2:N2"/>
    <mergeCell ref="A3:N3"/>
    <mergeCell ref="G37:H37"/>
    <mergeCell ref="J37:K37"/>
    <mergeCell ref="G38:H38"/>
    <mergeCell ref="J38:K38"/>
  </mergeCells>
  <pageMargins left="0.2" right="0.16" top="0.18" bottom="0.16" header="0.23" footer="0.17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75"/>
  <sheetViews>
    <sheetView view="pageBreakPreview" zoomScaleSheetLayoutView="100" workbookViewId="0">
      <selection activeCell="D7" sqref="D7"/>
    </sheetView>
  </sheetViews>
  <sheetFormatPr defaultRowHeight="13.8"/>
  <cols>
    <col min="1" max="1" width="19.69921875" customWidth="1"/>
    <col min="2" max="2" width="9.59765625" style="128" customWidth="1"/>
    <col min="3" max="3" width="10" style="128" customWidth="1"/>
    <col min="4" max="4" width="8.69921875" style="128" customWidth="1"/>
    <col min="5" max="5" width="9.8984375" style="128" customWidth="1"/>
    <col min="6" max="6" width="8.8984375" style="128" customWidth="1"/>
    <col min="7" max="7" width="8.69921875" style="128" customWidth="1"/>
    <col min="8" max="8" width="9.5" style="128" customWidth="1"/>
    <col min="9" max="9" width="9" style="128" customWidth="1"/>
    <col min="10" max="10" width="8.796875" style="128" customWidth="1"/>
    <col min="11" max="11" width="8.3984375" style="128" customWidth="1"/>
    <col min="12" max="12" width="7.8984375" style="128" customWidth="1"/>
    <col min="13" max="13" width="7.69921875" style="128" customWidth="1"/>
    <col min="14" max="14" width="8.69921875" style="128" customWidth="1"/>
  </cols>
  <sheetData>
    <row r="1" spans="1:14" s="151" customFormat="1">
      <c r="A1" s="329" t="s">
        <v>109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s="151" customFormat="1">
      <c r="A2" s="329" t="s">
        <v>139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s="151" customFormat="1">
      <c r="A3" s="329" t="s">
        <v>318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</row>
    <row r="4" spans="1:14" s="151" customFormat="1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s="155" customFormat="1">
      <c r="A5" s="153"/>
      <c r="B5" s="176"/>
      <c r="C5" s="154" t="s">
        <v>320</v>
      </c>
      <c r="D5" s="173" t="s">
        <v>323</v>
      </c>
      <c r="E5" s="154"/>
      <c r="F5" s="154" t="s">
        <v>324</v>
      </c>
      <c r="G5" s="154" t="s">
        <v>327</v>
      </c>
      <c r="H5" s="154"/>
      <c r="I5" s="154"/>
      <c r="J5" s="154" t="s">
        <v>328</v>
      </c>
      <c r="K5" s="154" t="s">
        <v>54</v>
      </c>
      <c r="L5" s="154" t="s">
        <v>55</v>
      </c>
      <c r="M5" s="154"/>
      <c r="N5" s="154"/>
    </row>
    <row r="6" spans="1:14" s="155" customFormat="1">
      <c r="A6" s="180" t="s">
        <v>319</v>
      </c>
      <c r="B6" s="177" t="s">
        <v>52</v>
      </c>
      <c r="C6" s="156" t="s">
        <v>321</v>
      </c>
      <c r="D6" s="174" t="s">
        <v>331</v>
      </c>
      <c r="E6" s="156" t="s">
        <v>21</v>
      </c>
      <c r="F6" s="156" t="s">
        <v>325</v>
      </c>
      <c r="G6" s="156" t="s">
        <v>326</v>
      </c>
      <c r="H6" s="156" t="s">
        <v>56</v>
      </c>
      <c r="I6" s="156" t="s">
        <v>57</v>
      </c>
      <c r="J6" s="156" t="s">
        <v>236</v>
      </c>
      <c r="K6" s="156" t="s">
        <v>59</v>
      </c>
      <c r="L6" s="156" t="s">
        <v>334</v>
      </c>
      <c r="M6" s="156" t="s">
        <v>105</v>
      </c>
      <c r="N6" s="156" t="s">
        <v>61</v>
      </c>
    </row>
    <row r="7" spans="1:14" s="155" customFormat="1">
      <c r="A7" s="157"/>
      <c r="B7" s="178"/>
      <c r="C7" s="158" t="s">
        <v>322</v>
      </c>
      <c r="D7" s="175" t="s">
        <v>332</v>
      </c>
      <c r="E7" s="158"/>
      <c r="F7" s="158"/>
      <c r="G7" s="158"/>
      <c r="H7" s="158"/>
      <c r="I7" s="158"/>
      <c r="J7" s="158"/>
      <c r="K7" s="158" t="s">
        <v>62</v>
      </c>
      <c r="L7" s="158" t="s">
        <v>63</v>
      </c>
      <c r="M7" s="158"/>
      <c r="N7" s="158"/>
    </row>
    <row r="8" spans="1:14" s="151" customFormat="1">
      <c r="A8" s="179" t="s">
        <v>64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</row>
    <row r="9" spans="1:14" s="151" customFormat="1">
      <c r="A9" s="161" t="s">
        <v>61</v>
      </c>
      <c r="B9" s="148">
        <f>รายรับและสะสม!B9</f>
        <v>20862900</v>
      </c>
      <c r="C9" s="148">
        <f>[2]งบกลาง!$F$7</f>
        <v>18303495.84</v>
      </c>
      <c r="D9" s="148">
        <f>[2]งบกลาง!$F$8</f>
        <v>4212758.8</v>
      </c>
      <c r="E9" s="172">
        <f>F9+G9+H9+I9+J9+K9+L9+M9+N9</f>
        <v>22516254.640000001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  <c r="N9" s="148">
        <f>รายรับและสะสม!L9+รายรับและสะสม!L10</f>
        <v>22516254.640000001</v>
      </c>
    </row>
    <row r="10" spans="1:14" s="151" customFormat="1">
      <c r="A10" s="161" t="s">
        <v>65</v>
      </c>
      <c r="B10" s="148">
        <f>รายรับและสะสม!B11</f>
        <v>3836000</v>
      </c>
      <c r="C10" s="148">
        <f>[2]งานบริหารทั่วไป!$H$8</f>
        <v>3686850</v>
      </c>
      <c r="D10" s="148">
        <v>0</v>
      </c>
      <c r="E10" s="172">
        <f t="shared" ref="E10:E19" si="0">F10+G10+H10+I10+J10+K10+L10+M10+N10</f>
        <v>3686850</v>
      </c>
      <c r="F10" s="148">
        <f>รายรับและสะสม!D11</f>
        <v>3686850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</row>
    <row r="11" spans="1:14" s="151" customFormat="1">
      <c r="A11" s="161" t="s">
        <v>66</v>
      </c>
      <c r="B11" s="148">
        <f>รายรับและสะสม!B12</f>
        <v>51175000</v>
      </c>
      <c r="C11" s="148">
        <f>รายรับ!C12</f>
        <v>49744944.939999998</v>
      </c>
      <c r="D11" s="148">
        <f>รายรับ!C13</f>
        <v>1070280</v>
      </c>
      <c r="E11" s="172">
        <f t="shared" si="0"/>
        <v>50815224.939999998</v>
      </c>
      <c r="F11" s="148">
        <f>รายรับและสะสม!D12</f>
        <v>12367905.800000001</v>
      </c>
      <c r="G11" s="148">
        <f>รายรับและสะสม!E12</f>
        <v>5041470.97</v>
      </c>
      <c r="H11" s="148">
        <f>รายรับและสะสม!F12</f>
        <v>20064140.599999998</v>
      </c>
      <c r="I11" s="148">
        <f>รายรับและสะสม!G12</f>
        <v>3093437.0300000003</v>
      </c>
      <c r="J11" s="148">
        <f>รายรับ!H12+รายรับ!H13</f>
        <v>8259510.54</v>
      </c>
      <c r="K11" s="148">
        <f>รายรับ!I12+รายรับ!I13</f>
        <v>1988760</v>
      </c>
      <c r="L11" s="148">
        <v>0</v>
      </c>
      <c r="M11" s="148">
        <v>0</v>
      </c>
      <c r="N11" s="148">
        <v>0</v>
      </c>
    </row>
    <row r="12" spans="1:14" s="151" customFormat="1">
      <c r="A12" s="161" t="s">
        <v>35</v>
      </c>
      <c r="B12" s="148">
        <f>รายรับและสะสม!B14</f>
        <v>2560000</v>
      </c>
      <c r="C12" s="148">
        <f>รายรับ!C14</f>
        <v>1733180</v>
      </c>
      <c r="D12" s="148">
        <f>รายรับ!C15</f>
        <v>430400</v>
      </c>
      <c r="E12" s="172">
        <f t="shared" si="0"/>
        <v>2163580</v>
      </c>
      <c r="F12" s="148">
        <f>รายรับและสะสม!D14</f>
        <v>1061270</v>
      </c>
      <c r="G12" s="148">
        <f>รายรับและสะสม!E14</f>
        <v>131790</v>
      </c>
      <c r="H12" s="148">
        <f>รายรับและสะสม!F14+รายรับและสะสม!F15</f>
        <v>469300</v>
      </c>
      <c r="I12" s="148">
        <f>รายรับ!G14</f>
        <v>92860</v>
      </c>
      <c r="J12" s="148">
        <f>รายรับ!H14+รายรับ!H15</f>
        <v>408360</v>
      </c>
      <c r="K12" s="148">
        <v>0</v>
      </c>
      <c r="L12" s="148">
        <v>0</v>
      </c>
      <c r="M12" s="148">
        <v>0</v>
      </c>
      <c r="N12" s="148">
        <v>0</v>
      </c>
    </row>
    <row r="13" spans="1:14" s="151" customFormat="1">
      <c r="A13" s="161" t="s">
        <v>67</v>
      </c>
      <c r="B13" s="148">
        <f>รายรับและสะสม!B16</f>
        <v>22624900</v>
      </c>
      <c r="C13" s="148">
        <f>รายรับ!C16</f>
        <v>17404746.850000001</v>
      </c>
      <c r="D13" s="148">
        <v>0</v>
      </c>
      <c r="E13" s="172">
        <f t="shared" si="0"/>
        <v>17588260.850000001</v>
      </c>
      <c r="F13" s="148">
        <f>รายรับและสะสม!D16</f>
        <v>2133251.81</v>
      </c>
      <c r="G13" s="148">
        <f>รายรับและสะสม!E16</f>
        <v>481413</v>
      </c>
      <c r="H13" s="148">
        <f>รายรับและสะสม!F16</f>
        <v>6216971</v>
      </c>
      <c r="I13" s="148">
        <f>รายรับ!G16</f>
        <v>2446877.54</v>
      </c>
      <c r="J13" s="148">
        <f>รายรับ!H16</f>
        <v>5405262.5</v>
      </c>
      <c r="K13" s="148">
        <f>รายรับ!I16</f>
        <v>294217</v>
      </c>
      <c r="L13" s="148">
        <f>รายรับ!J16</f>
        <v>426754</v>
      </c>
      <c r="M13" s="148">
        <f>รายรับ!K18</f>
        <v>183514</v>
      </c>
      <c r="N13" s="148">
        <v>0</v>
      </c>
    </row>
    <row r="14" spans="1:14" s="151" customFormat="1">
      <c r="A14" s="161" t="s">
        <v>68</v>
      </c>
      <c r="B14" s="148">
        <f>รายรับและสะสม!B18</f>
        <v>14726800</v>
      </c>
      <c r="C14" s="148">
        <f>รายรับ!C18</f>
        <v>12121023.390000001</v>
      </c>
      <c r="D14" s="148">
        <v>0</v>
      </c>
      <c r="E14" s="172">
        <f t="shared" si="0"/>
        <v>12054158.73</v>
      </c>
      <c r="F14" s="148">
        <f>รายรับและสะสม!D18</f>
        <v>1087778.28</v>
      </c>
      <c r="G14" s="148">
        <f>รายรับและสะสม!E18</f>
        <v>479933.9</v>
      </c>
      <c r="H14" s="148">
        <f>รายรับและสะสม!F18</f>
        <v>5260607.5999999996</v>
      </c>
      <c r="I14" s="148">
        <f>รายรับ!G18</f>
        <v>2422950.1100000003</v>
      </c>
      <c r="J14" s="148">
        <f>รายรับ!H18</f>
        <v>2620009.7999999998</v>
      </c>
      <c r="K14" s="148">
        <f>รายรับ!I18</f>
        <v>66229.7</v>
      </c>
      <c r="L14" s="148">
        <v>0</v>
      </c>
      <c r="M14" s="148">
        <f>รายรับ!K19</f>
        <v>116649.34</v>
      </c>
      <c r="N14" s="148">
        <v>0</v>
      </c>
    </row>
    <row r="15" spans="1:14" s="151" customFormat="1">
      <c r="A15" s="161" t="s">
        <v>69</v>
      </c>
      <c r="B15" s="148">
        <f>รายรับและสะสม!B19</f>
        <v>3493000</v>
      </c>
      <c r="C15" s="148">
        <f>รายรับ!C19</f>
        <v>3018830.6899999995</v>
      </c>
      <c r="D15" s="148">
        <v>0</v>
      </c>
      <c r="E15" s="172">
        <f t="shared" si="0"/>
        <v>2902181.3499999996</v>
      </c>
      <c r="F15" s="148">
        <f>รายรับและสะสม!D19</f>
        <v>343992.93000000005</v>
      </c>
      <c r="G15" s="148">
        <f>รายรับและสะสม!E19</f>
        <v>17359.41</v>
      </c>
      <c r="H15" s="148">
        <f>รายรับและสะสม!F19</f>
        <v>696850.29999999981</v>
      </c>
      <c r="I15" s="148">
        <f>รายรับ!G19</f>
        <v>1507541.1600000001</v>
      </c>
      <c r="J15" s="148">
        <f>รายรับ!H19</f>
        <v>328008.09000000003</v>
      </c>
      <c r="K15" s="148">
        <f>รายรับ!I19</f>
        <v>8429.4599999999991</v>
      </c>
      <c r="L15" s="148">
        <v>0</v>
      </c>
      <c r="M15" s="148">
        <v>0</v>
      </c>
      <c r="N15" s="148">
        <v>0</v>
      </c>
    </row>
    <row r="16" spans="1:14" s="151" customFormat="1">
      <c r="A16" s="161" t="s">
        <v>70</v>
      </c>
      <c r="B16" s="148">
        <f>รายรับและสะสม!B20</f>
        <v>9908800</v>
      </c>
      <c r="C16" s="148">
        <f>รายรับ!C20</f>
        <v>9393960</v>
      </c>
      <c r="D16" s="148">
        <f>รายรับ!C21</f>
        <v>96400</v>
      </c>
      <c r="E16" s="172">
        <f t="shared" si="0"/>
        <v>9490360</v>
      </c>
      <c r="F16" s="148">
        <f>รายรับและสะสม!D20</f>
        <v>236800</v>
      </c>
      <c r="G16" s="148">
        <f>รายรับและสะสม!E20</f>
        <v>1572000</v>
      </c>
      <c r="H16" s="148">
        <f>รายรับและสะสม!F20+รายรับและสะสม!F21</f>
        <v>1382400</v>
      </c>
      <c r="I16" s="148">
        <f>รายรับ!G20</f>
        <v>4356590</v>
      </c>
      <c r="J16" s="148">
        <f>รายรับ!H20</f>
        <v>960000</v>
      </c>
      <c r="K16" s="148">
        <f>รายรับ!I20</f>
        <v>982570</v>
      </c>
      <c r="L16" s="148">
        <v>0</v>
      </c>
      <c r="M16" s="148">
        <v>0</v>
      </c>
      <c r="N16" s="148">
        <v>0</v>
      </c>
    </row>
    <row r="17" spans="1:14" s="151" customFormat="1">
      <c r="A17" s="161" t="s">
        <v>71</v>
      </c>
      <c r="B17" s="148">
        <f>รายรับและสะสม!B22</f>
        <v>9354600</v>
      </c>
      <c r="C17" s="148">
        <f>รายรับ!C22</f>
        <v>7774779.5099999998</v>
      </c>
      <c r="D17" s="148">
        <f>รายรับ!C23</f>
        <v>13626700</v>
      </c>
      <c r="E17" s="172">
        <f t="shared" si="0"/>
        <v>22947479.509999998</v>
      </c>
      <c r="F17" s="148">
        <f>รายรับและสะสม!D22</f>
        <v>2682079.5099999998</v>
      </c>
      <c r="G17" s="148">
        <f>รายรับและสะสม!E22</f>
        <v>493000</v>
      </c>
      <c r="H17" s="148">
        <f>รายรับและสะสม!F22</f>
        <v>2705500</v>
      </c>
      <c r="I17" s="148">
        <f>รายรับ!G22</f>
        <v>500000</v>
      </c>
      <c r="J17" s="156">
        <v>16066900</v>
      </c>
      <c r="K17" s="148">
        <f>รายรับ!I22</f>
        <v>500000</v>
      </c>
      <c r="L17" s="148">
        <v>0</v>
      </c>
      <c r="M17" s="148">
        <v>0</v>
      </c>
      <c r="N17" s="148">
        <v>0</v>
      </c>
    </row>
    <row r="18" spans="1:14" s="151" customFormat="1">
      <c r="A18" s="161" t="s">
        <v>329</v>
      </c>
      <c r="B18" s="148">
        <v>0</v>
      </c>
      <c r="C18" s="148">
        <v>0</v>
      </c>
      <c r="D18" s="148">
        <v>0</v>
      </c>
      <c r="E18" s="172">
        <f t="shared" si="0"/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</row>
    <row r="19" spans="1:14" s="151" customFormat="1">
      <c r="A19" s="161" t="s">
        <v>330</v>
      </c>
      <c r="B19" s="148">
        <f>รายรับและสะสม!B24</f>
        <v>10258000</v>
      </c>
      <c r="C19" s="148">
        <f>รายรับ!C24</f>
        <v>9858000</v>
      </c>
      <c r="D19" s="148">
        <v>0</v>
      </c>
      <c r="E19" s="172">
        <f t="shared" si="0"/>
        <v>9858000</v>
      </c>
      <c r="F19" s="148">
        <v>0</v>
      </c>
      <c r="G19" s="148">
        <v>0</v>
      </c>
      <c r="H19" s="148">
        <v>9708000</v>
      </c>
      <c r="I19" s="148">
        <v>0</v>
      </c>
      <c r="J19" s="148">
        <v>0</v>
      </c>
      <c r="K19" s="148">
        <v>0</v>
      </c>
      <c r="L19" s="148">
        <v>150000</v>
      </c>
      <c r="M19" s="148">
        <v>0</v>
      </c>
      <c r="N19" s="148">
        <v>0</v>
      </c>
    </row>
    <row r="20" spans="1:14" s="151" customFormat="1" ht="14.4" thickBot="1">
      <c r="A20" s="150" t="s">
        <v>74</v>
      </c>
      <c r="B20" s="146">
        <f t="shared" ref="B20:N20" si="1">SUM(B9:B19)</f>
        <v>148800000</v>
      </c>
      <c r="C20" s="146">
        <f t="shared" si="1"/>
        <v>133039811.22</v>
      </c>
      <c r="D20" s="146">
        <f t="shared" si="1"/>
        <v>19436538.800000001</v>
      </c>
      <c r="E20" s="146">
        <f t="shared" si="1"/>
        <v>154022350.02000001</v>
      </c>
      <c r="F20" s="146">
        <f t="shared" si="1"/>
        <v>23599928.329999998</v>
      </c>
      <c r="G20" s="146">
        <f t="shared" si="1"/>
        <v>8216967.2800000003</v>
      </c>
      <c r="H20" s="146">
        <f t="shared" si="1"/>
        <v>46503769.5</v>
      </c>
      <c r="I20" s="146">
        <f t="shared" si="1"/>
        <v>14420255.84</v>
      </c>
      <c r="J20" s="146">
        <f t="shared" si="1"/>
        <v>34048050.93</v>
      </c>
      <c r="K20" s="146">
        <f t="shared" si="1"/>
        <v>3840206.16</v>
      </c>
      <c r="L20" s="146">
        <f t="shared" si="1"/>
        <v>576754</v>
      </c>
      <c r="M20" s="146">
        <f t="shared" si="1"/>
        <v>300163.33999999997</v>
      </c>
      <c r="N20" s="146">
        <f t="shared" si="1"/>
        <v>22516254.640000001</v>
      </c>
    </row>
    <row r="21" spans="1:14" s="151" customFormat="1" ht="14.4" thickTop="1">
      <c r="A21" s="159" t="s">
        <v>73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</row>
    <row r="22" spans="1:14" s="151" customFormat="1">
      <c r="A22" s="162" t="s">
        <v>76</v>
      </c>
      <c r="B22" s="163">
        <v>6040000</v>
      </c>
      <c r="C22" s="163">
        <v>7692166.6600000001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1:14" s="151" customFormat="1">
      <c r="A23" s="162" t="s">
        <v>77</v>
      </c>
      <c r="B23" s="163">
        <v>1243000</v>
      </c>
      <c r="C23" s="163">
        <v>1531024.05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</row>
    <row r="24" spans="1:14" s="151" customFormat="1">
      <c r="A24" s="162" t="s">
        <v>78</v>
      </c>
      <c r="B24" s="163">
        <v>6700000</v>
      </c>
      <c r="C24" s="163">
        <v>10095953.960000001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</row>
    <row r="25" spans="1:14" s="151" customFormat="1">
      <c r="A25" s="162" t="s">
        <v>103</v>
      </c>
      <c r="B25" s="163">
        <v>800000</v>
      </c>
      <c r="C25" s="163">
        <v>636812.6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  <row r="26" spans="1:14" s="151" customFormat="1">
      <c r="A26" s="162" t="s">
        <v>79</v>
      </c>
      <c r="B26" s="163">
        <v>7040000</v>
      </c>
      <c r="C26" s="163">
        <v>5298557.6399999997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</row>
    <row r="27" spans="1:14" s="151" customFormat="1">
      <c r="A27" s="162" t="s">
        <v>99</v>
      </c>
      <c r="B27" s="163">
        <v>10000</v>
      </c>
      <c r="C27" s="163">
        <v>118900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</row>
    <row r="28" spans="1:14" s="151" customFormat="1">
      <c r="A28" s="162" t="s">
        <v>80</v>
      </c>
      <c r="B28" s="163">
        <v>55871000</v>
      </c>
      <c r="C28" s="163">
        <v>60398032.200000003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  <row r="29" spans="1:14" s="151" customFormat="1">
      <c r="A29" s="162" t="s">
        <v>81</v>
      </c>
      <c r="B29" s="163">
        <v>71096000</v>
      </c>
      <c r="C29" s="163">
        <v>63767597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</row>
    <row r="30" spans="1:14" s="151" customFormat="1">
      <c r="A30" s="162" t="s">
        <v>106</v>
      </c>
      <c r="B30" s="163">
        <v>0</v>
      </c>
      <c r="C30" s="163">
        <v>5713438.7999999998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</row>
    <row r="31" spans="1:14" s="151" customFormat="1">
      <c r="A31" s="162" t="s">
        <v>82</v>
      </c>
      <c r="B31" s="163">
        <v>0</v>
      </c>
      <c r="C31" s="163">
        <v>13723100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</row>
    <row r="32" spans="1:14" s="151" customFormat="1" ht="14.4" thickBot="1">
      <c r="A32" s="150" t="s">
        <v>333</v>
      </c>
      <c r="B32" s="146">
        <f>SUM(B22:B31)</f>
        <v>148800000</v>
      </c>
      <c r="C32" s="146">
        <f>SUM(C22:C31)</f>
        <v>168975582.91000003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</row>
    <row r="33" spans="1:14" s="151" customFormat="1" ht="17.399999999999999" customHeight="1" thickTop="1" thickBot="1">
      <c r="A33" s="164" t="s">
        <v>367</v>
      </c>
      <c r="B33" s="152"/>
      <c r="C33" s="152"/>
      <c r="D33" s="152"/>
      <c r="E33" s="149">
        <f>C32-E20</f>
        <v>14953232.890000015</v>
      </c>
      <c r="F33" s="152"/>
      <c r="G33" s="152"/>
      <c r="H33" s="152"/>
      <c r="I33" s="152"/>
      <c r="J33" s="152"/>
      <c r="K33" s="152"/>
      <c r="L33" s="152"/>
      <c r="M33" s="152"/>
      <c r="N33" s="152"/>
    </row>
    <row r="34" spans="1:14" s="151" customFormat="1" ht="14.4" thickTop="1"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</row>
    <row r="35" spans="1:14" s="151" customFormat="1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</row>
    <row r="36" spans="1:14" s="151" customFormat="1"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</row>
    <row r="37" spans="1:14" s="151" customFormat="1" ht="14.4">
      <c r="A37" s="63"/>
      <c r="B37" s="66"/>
      <c r="C37" s="66"/>
      <c r="D37" s="66" t="s">
        <v>341</v>
      </c>
      <c r="E37" s="66"/>
      <c r="F37" s="66"/>
      <c r="G37" s="327" t="s">
        <v>337</v>
      </c>
      <c r="H37" s="327"/>
      <c r="I37" s="66"/>
      <c r="J37" s="327" t="s">
        <v>336</v>
      </c>
      <c r="K37" s="327"/>
      <c r="L37" s="62"/>
      <c r="M37" s="152"/>
      <c r="N37" s="152"/>
    </row>
    <row r="38" spans="1:14" s="151" customFormat="1" ht="14.4">
      <c r="A38" s="63"/>
      <c r="B38" s="66"/>
      <c r="C38" s="66"/>
      <c r="D38" s="66" t="s">
        <v>342</v>
      </c>
      <c r="E38" s="66"/>
      <c r="F38" s="66"/>
      <c r="G38" s="327" t="s">
        <v>338</v>
      </c>
      <c r="H38" s="327"/>
      <c r="I38" s="66"/>
      <c r="J38" s="327" t="s">
        <v>340</v>
      </c>
      <c r="K38" s="327"/>
      <c r="L38" s="62"/>
      <c r="M38" s="152"/>
      <c r="N38" s="152"/>
    </row>
    <row r="39" spans="1:14" s="151" customFormat="1" ht="14.4">
      <c r="A39" s="63"/>
      <c r="B39" s="66"/>
      <c r="C39" s="66"/>
      <c r="D39" s="327" t="s">
        <v>366</v>
      </c>
      <c r="E39" s="327"/>
      <c r="F39" s="66"/>
      <c r="G39" s="327" t="s">
        <v>339</v>
      </c>
      <c r="H39" s="327"/>
      <c r="I39" s="66"/>
      <c r="J39" s="66"/>
      <c r="K39" s="66"/>
      <c r="L39" s="62"/>
      <c r="M39" s="152"/>
      <c r="N39" s="152"/>
    </row>
    <row r="40" spans="1:14" s="151" customFormat="1"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</row>
    <row r="41" spans="1:14" s="151" customFormat="1"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</row>
    <row r="42" spans="1:14" s="151" customFormat="1"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</row>
    <row r="43" spans="1:14" s="151" customFormat="1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</row>
    <row r="44" spans="1:14" s="151" customFormat="1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</row>
    <row r="45" spans="1:14" s="151" customFormat="1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</row>
    <row r="46" spans="1:14" s="151" customFormat="1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</row>
    <row r="47" spans="1:14" s="151" customFormat="1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</row>
    <row r="48" spans="1:14" s="151" customFormat="1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</row>
    <row r="49" spans="2:14" s="151" customFormat="1"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2:14" s="151" customFormat="1"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</row>
    <row r="51" spans="2:14" s="151" customFormat="1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spans="2:14" s="151" customFormat="1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</row>
    <row r="53" spans="2:14" s="151" customFormat="1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</row>
    <row r="54" spans="2:14" s="151" customFormat="1"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</row>
    <row r="55" spans="2:14" s="151" customFormat="1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</row>
    <row r="56" spans="2:14" s="151" customFormat="1"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</row>
    <row r="57" spans="2:14" s="151" customFormat="1"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</row>
    <row r="58" spans="2:14" s="151" customFormat="1"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</row>
    <row r="59" spans="2:14" s="151" customFormat="1"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</row>
    <row r="60" spans="2:14" s="151" customFormat="1"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</row>
    <row r="61" spans="2:14" s="151" customFormat="1"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</row>
    <row r="62" spans="2:14" s="151" customFormat="1"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</row>
    <row r="63" spans="2:14" s="151" customFormat="1"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</row>
    <row r="64" spans="2:14" s="151" customFormat="1"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</row>
    <row r="65" spans="2:14" s="151" customFormat="1"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</row>
    <row r="66" spans="2:14" s="151" customFormat="1"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</row>
    <row r="67" spans="2:14" s="151" customFormat="1"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</row>
    <row r="68" spans="2:14" s="151" customFormat="1"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</row>
    <row r="69" spans="2:14" s="151" customFormat="1"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</row>
    <row r="70" spans="2:14" s="151" customFormat="1"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</row>
    <row r="71" spans="2:14" s="151" customFormat="1"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</row>
    <row r="72" spans="2:14" s="151" customFormat="1"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</row>
    <row r="73" spans="2:14" s="151" customFormat="1"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</row>
    <row r="74" spans="2:14" s="151" customFormat="1"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</row>
    <row r="75" spans="2:14" s="151" customFormat="1"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</row>
    <row r="76" spans="2:14" s="151" customFormat="1"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</row>
    <row r="77" spans="2:14" s="151" customFormat="1"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</row>
    <row r="78" spans="2:14" s="151" customFormat="1"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</row>
    <row r="79" spans="2:14" s="123" customFormat="1" ht="14.4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</row>
    <row r="80" spans="2:14" s="123" customFormat="1" ht="14.4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</row>
    <row r="81" spans="2:14" s="123" customFormat="1" ht="14.4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</row>
    <row r="82" spans="2:14" s="123" customFormat="1" ht="14.4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</row>
    <row r="83" spans="2:14" s="123" customFormat="1" ht="14.4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</row>
    <row r="84" spans="2:14" s="123" customFormat="1" ht="14.4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</row>
    <row r="85" spans="2:14" s="123" customFormat="1" ht="14.4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</row>
    <row r="86" spans="2:14" s="123" customFormat="1" ht="14.4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</row>
    <row r="87" spans="2:14" s="123" customFormat="1" ht="14.4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</row>
    <row r="88" spans="2:14" s="123" customFormat="1" ht="14.4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</row>
    <row r="89" spans="2:14" s="123" customFormat="1" ht="14.4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</row>
    <row r="90" spans="2:14" s="123" customFormat="1" ht="14.4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</row>
    <row r="91" spans="2:14" s="123" customFormat="1" ht="14.4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</row>
    <row r="92" spans="2:14" s="123" customFormat="1" ht="14.4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</row>
    <row r="93" spans="2:14" s="123" customFormat="1" ht="14.4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</row>
    <row r="94" spans="2:14" s="123" customFormat="1" ht="14.4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</row>
    <row r="95" spans="2:14" s="123" customFormat="1" ht="14.4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</row>
    <row r="96" spans="2:14" s="123" customFormat="1" ht="14.4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</row>
    <row r="97" spans="2:14" s="123" customFormat="1" ht="14.4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</row>
    <row r="98" spans="2:14" s="123" customFormat="1" ht="14.4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</row>
    <row r="99" spans="2:14" s="123" customFormat="1" ht="14.4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</row>
    <row r="100" spans="2:14" s="123" customFormat="1" ht="14.4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</row>
    <row r="101" spans="2:14" s="123" customFormat="1" ht="14.4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</row>
    <row r="102" spans="2:14" s="123" customFormat="1" ht="14.4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</row>
    <row r="103" spans="2:14" s="123" customFormat="1" ht="14.4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</row>
    <row r="104" spans="2:14" s="123" customFormat="1" ht="14.4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</row>
    <row r="105" spans="2:14" s="123" customFormat="1" ht="14.4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</row>
    <row r="106" spans="2:14" s="123" customFormat="1" ht="14.4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</row>
    <row r="107" spans="2:14" s="123" customFormat="1" ht="14.4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</row>
    <row r="108" spans="2:14" s="123" customFormat="1" ht="14.4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</row>
    <row r="109" spans="2:14" s="123" customFormat="1" ht="14.4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</row>
    <row r="110" spans="2:14" s="123" customFormat="1" ht="14.4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</row>
    <row r="111" spans="2:14" s="123" customFormat="1" ht="14.4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</row>
    <row r="112" spans="2:14" s="123" customFormat="1" ht="14.4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</row>
    <row r="113" spans="2:14" s="123" customFormat="1" ht="14.4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</row>
    <row r="114" spans="2:14" s="123" customFormat="1" ht="14.4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</row>
    <row r="115" spans="2:14" s="123" customFormat="1" ht="14.4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</row>
    <row r="116" spans="2:14" s="123" customFormat="1" ht="14.4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</row>
    <row r="117" spans="2:14" s="123" customFormat="1" ht="14.4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</row>
    <row r="118" spans="2:14" s="123" customFormat="1" ht="14.4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</row>
    <row r="119" spans="2:14" s="123" customFormat="1" ht="14.4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</row>
    <row r="120" spans="2:14" s="123" customFormat="1" ht="14.4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</row>
    <row r="121" spans="2:14" s="123" customFormat="1" ht="14.4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</row>
    <row r="122" spans="2:14" s="123" customFormat="1" ht="14.4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</row>
    <row r="123" spans="2:14" s="123" customFormat="1" ht="14.4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</row>
    <row r="124" spans="2:14" s="123" customFormat="1" ht="14.4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</row>
    <row r="125" spans="2:14" s="123" customFormat="1" ht="14.4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</row>
    <row r="126" spans="2:14" s="123" customFormat="1" ht="14.4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</row>
    <row r="127" spans="2:14" s="123" customFormat="1" ht="14.4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</row>
    <row r="128" spans="2:14" s="123" customFormat="1" ht="14.4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</row>
    <row r="129" spans="2:14" s="123" customFormat="1" ht="14.4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</row>
    <row r="130" spans="2:14" s="123" customFormat="1" ht="14.4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</row>
    <row r="131" spans="2:14" s="123" customFormat="1" ht="14.4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</row>
    <row r="132" spans="2:14" s="123" customFormat="1" ht="14.4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</row>
    <row r="133" spans="2:14" s="123" customFormat="1" ht="14.4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</row>
    <row r="134" spans="2:14" s="123" customFormat="1" ht="14.4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</row>
    <row r="135" spans="2:14" s="123" customFormat="1" ht="14.4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</row>
    <row r="136" spans="2:14" s="123" customFormat="1" ht="14.4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</row>
    <row r="137" spans="2:14" s="123" customFormat="1" ht="14.4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</row>
    <row r="138" spans="2:14" s="123" customFormat="1" ht="14.4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</row>
    <row r="139" spans="2:14" s="123" customFormat="1" ht="14.4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</row>
    <row r="140" spans="2:14" s="123" customFormat="1" ht="14.4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</row>
    <row r="141" spans="2:14" s="123" customFormat="1" ht="14.4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</row>
    <row r="142" spans="2:14" s="123" customFormat="1" ht="14.4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</row>
    <row r="143" spans="2:14" s="123" customFormat="1" ht="14.4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</row>
    <row r="144" spans="2:14" s="123" customFormat="1" ht="14.4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</row>
    <row r="145" spans="2:14" s="123" customFormat="1" ht="14.4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</row>
    <row r="146" spans="2:14" s="123" customFormat="1" ht="14.4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</row>
    <row r="147" spans="2:14" s="123" customFormat="1" ht="14.4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</row>
    <row r="148" spans="2:14" s="123" customFormat="1" ht="14.4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</row>
    <row r="149" spans="2:14" s="123" customFormat="1" ht="14.4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</row>
    <row r="150" spans="2:14" s="123" customFormat="1" ht="14.4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</row>
    <row r="151" spans="2:14" s="123" customFormat="1" ht="14.4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</row>
    <row r="152" spans="2:14" s="123" customFormat="1" ht="14.4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</row>
    <row r="153" spans="2:14" s="123" customFormat="1" ht="14.4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</row>
    <row r="154" spans="2:14" s="123" customFormat="1" ht="14.4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</row>
    <row r="155" spans="2:14" s="123" customFormat="1" ht="14.4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</row>
    <row r="156" spans="2:14" s="123" customFormat="1" ht="14.4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</row>
    <row r="157" spans="2:14" s="123" customFormat="1" ht="14.4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</row>
    <row r="158" spans="2:14" s="123" customFormat="1" ht="14.4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</row>
    <row r="159" spans="2:14" s="123" customFormat="1" ht="14.4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</row>
    <row r="160" spans="2:14" s="123" customFormat="1" ht="14.4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</row>
    <row r="161" spans="2:14" s="123" customFormat="1" ht="14.4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</row>
    <row r="162" spans="2:14" s="123" customFormat="1" ht="14.4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</row>
    <row r="163" spans="2:14" s="123" customFormat="1" ht="14.4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</row>
    <row r="164" spans="2:14" s="123" customFormat="1" ht="14.4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</row>
    <row r="165" spans="2:14" s="123" customFormat="1" ht="14.4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</row>
    <row r="166" spans="2:14" s="123" customFormat="1" ht="14.4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</row>
    <row r="167" spans="2:14" s="123" customFormat="1" ht="14.4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</row>
    <row r="168" spans="2:14" s="123" customFormat="1" ht="14.4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</row>
    <row r="169" spans="2:14" s="123" customFormat="1" ht="14.4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</row>
    <row r="170" spans="2:14" s="123" customFormat="1" ht="14.4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</row>
    <row r="171" spans="2:14" s="123" customFormat="1" ht="14.4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</row>
    <row r="172" spans="2:14" s="123" customFormat="1" ht="14.4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</row>
    <row r="173" spans="2:14" s="123" customFormat="1" ht="14.4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</row>
    <row r="174" spans="2:14" s="123" customFormat="1" ht="14.4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</row>
    <row r="175" spans="2:14" s="123" customFormat="1" ht="14.4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</row>
    <row r="176" spans="2:14" s="123" customFormat="1" ht="14.4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</row>
    <row r="177" spans="2:14" s="123" customFormat="1" ht="14.4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</row>
    <row r="178" spans="2:14" s="123" customFormat="1" ht="14.4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</row>
    <row r="179" spans="2:14" s="123" customFormat="1" ht="14.4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</row>
    <row r="180" spans="2:14" s="123" customFormat="1" ht="14.4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</row>
    <row r="181" spans="2:14" s="123" customFormat="1" ht="14.4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</row>
    <row r="182" spans="2:14" s="123" customFormat="1" ht="14.4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</row>
    <row r="183" spans="2:14" s="123" customFormat="1" ht="14.4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</row>
    <row r="184" spans="2:14" s="123" customFormat="1" ht="14.4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</row>
    <row r="185" spans="2:14" s="123" customFormat="1" ht="14.4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</row>
    <row r="186" spans="2:14" s="123" customFormat="1" ht="14.4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</row>
    <row r="187" spans="2:14" s="123" customFormat="1" ht="14.4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</row>
    <row r="188" spans="2:14" s="123" customFormat="1" ht="14.4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</row>
    <row r="189" spans="2:14" s="123" customFormat="1" ht="14.4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</row>
    <row r="190" spans="2:14" s="123" customFormat="1" ht="14.4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</row>
    <row r="191" spans="2:14" s="123" customFormat="1" ht="14.4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</row>
    <row r="192" spans="2:14" s="123" customFormat="1" ht="14.4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</row>
    <row r="193" spans="2:14" s="123" customFormat="1" ht="14.4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</row>
    <row r="194" spans="2:14" s="123" customFormat="1" ht="14.4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</row>
    <row r="195" spans="2:14" s="123" customFormat="1" ht="14.4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</row>
    <row r="196" spans="2:14" s="123" customFormat="1" ht="14.4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</row>
    <row r="197" spans="2:14" s="123" customFormat="1" ht="14.4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</row>
    <row r="198" spans="2:14" s="123" customFormat="1" ht="14.4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</row>
    <row r="199" spans="2:14" s="123" customFormat="1" ht="14.4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</row>
    <row r="200" spans="2:14" s="123" customFormat="1" ht="14.4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</row>
    <row r="201" spans="2:14" s="123" customFormat="1" ht="14.4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</row>
    <row r="202" spans="2:14" s="123" customFormat="1" ht="14.4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</row>
    <row r="203" spans="2:14" s="123" customFormat="1" ht="14.4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</row>
    <row r="204" spans="2:14" s="123" customFormat="1" ht="14.4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</row>
    <row r="205" spans="2:14" s="123" customFormat="1" ht="14.4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</row>
    <row r="206" spans="2:14" s="123" customFormat="1" ht="14.4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</row>
    <row r="207" spans="2:14" s="123" customFormat="1" ht="14.4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</row>
    <row r="208" spans="2:14" s="123" customFormat="1" ht="14.4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</row>
    <row r="209" spans="2:14" s="123" customFormat="1" ht="14.4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</row>
    <row r="210" spans="2:14" s="123" customFormat="1" ht="14.4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</row>
    <row r="211" spans="2:14" s="123" customFormat="1" ht="14.4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</row>
    <row r="212" spans="2:14" s="123" customFormat="1" ht="14.4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</row>
    <row r="213" spans="2:14" s="123" customFormat="1" ht="14.4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</row>
    <row r="214" spans="2:14" s="123" customFormat="1" ht="14.4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</row>
    <row r="215" spans="2:14" s="123" customFormat="1" ht="14.4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</row>
    <row r="216" spans="2:14" s="123" customFormat="1" ht="14.4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</row>
    <row r="217" spans="2:14" s="123" customFormat="1" ht="14.4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</row>
    <row r="218" spans="2:14" s="123" customFormat="1" ht="14.4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</row>
    <row r="219" spans="2:14" s="123" customFormat="1" ht="14.4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</row>
    <row r="220" spans="2:14" s="123" customFormat="1" ht="14.4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</row>
    <row r="221" spans="2:14" s="123" customFormat="1" ht="14.4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</row>
    <row r="222" spans="2:14" s="123" customFormat="1" ht="14.4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</row>
    <row r="223" spans="2:14" s="123" customFormat="1" ht="14.4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</row>
    <row r="224" spans="2:14" s="123" customFormat="1" ht="14.4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</row>
    <row r="225" spans="2:14" s="123" customFormat="1" ht="14.4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</row>
    <row r="226" spans="2:14" s="123" customFormat="1" ht="14.4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</row>
    <row r="227" spans="2:14" s="123" customFormat="1" ht="14.4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</row>
    <row r="228" spans="2:14" s="123" customFormat="1" ht="14.4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</row>
    <row r="229" spans="2:14" s="123" customFormat="1" ht="14.4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</row>
    <row r="230" spans="2:14" s="123" customFormat="1" ht="14.4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</row>
    <row r="231" spans="2:14" s="123" customFormat="1" ht="14.4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</row>
    <row r="232" spans="2:14" s="123" customFormat="1" ht="14.4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</row>
    <row r="233" spans="2:14" s="123" customFormat="1" ht="14.4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</row>
    <row r="234" spans="2:14" s="123" customFormat="1" ht="14.4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</row>
    <row r="235" spans="2:14" s="123" customFormat="1" ht="14.4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</row>
    <row r="236" spans="2:14" s="123" customFormat="1" ht="14.4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</row>
    <row r="237" spans="2:14" s="123" customFormat="1" ht="14.4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</row>
    <row r="238" spans="2:14" s="123" customFormat="1" ht="14.4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</row>
    <row r="239" spans="2:14" s="123" customFormat="1" ht="14.4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</row>
    <row r="240" spans="2:14" s="123" customFormat="1" ht="14.4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</row>
    <row r="241" spans="2:14" s="123" customFormat="1" ht="14.4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</row>
    <row r="242" spans="2:14" s="123" customFormat="1" ht="14.4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</row>
    <row r="243" spans="2:14" s="123" customFormat="1" ht="14.4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</row>
    <row r="244" spans="2:14" s="123" customFormat="1" ht="14.4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</row>
    <row r="245" spans="2:14" s="123" customFormat="1" ht="14.4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</row>
    <row r="246" spans="2:14" s="123" customFormat="1" ht="14.4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</row>
    <row r="247" spans="2:14" s="123" customFormat="1" ht="14.4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</row>
    <row r="248" spans="2:14" s="123" customFormat="1" ht="14.4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</row>
    <row r="249" spans="2:14" s="123" customFormat="1" ht="14.4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</row>
    <row r="250" spans="2:14" s="123" customFormat="1" ht="14.4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</row>
    <row r="251" spans="2:14" s="123" customFormat="1" ht="14.4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</row>
    <row r="252" spans="2:14" s="123" customFormat="1" ht="14.4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</row>
    <row r="253" spans="2:14" s="123" customFormat="1" ht="14.4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</row>
    <row r="254" spans="2:14" s="123" customFormat="1" ht="14.4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</row>
    <row r="255" spans="2:14" s="123" customFormat="1" ht="14.4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</row>
    <row r="256" spans="2:14" s="123" customFormat="1" ht="14.4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</row>
    <row r="257" spans="2:14" s="123" customFormat="1" ht="14.4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</row>
    <row r="258" spans="2:14" s="123" customFormat="1" ht="14.4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</row>
    <row r="259" spans="2:14" s="123" customFormat="1" ht="14.4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</row>
    <row r="260" spans="2:14" s="123" customFormat="1" ht="14.4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</row>
    <row r="261" spans="2:14" s="123" customFormat="1" ht="14.4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</row>
    <row r="262" spans="2:14" s="123" customFormat="1" ht="14.4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</row>
    <row r="263" spans="2:14" s="123" customFormat="1" ht="14.4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</row>
    <row r="264" spans="2:14" s="123" customFormat="1" ht="14.4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</row>
    <row r="265" spans="2:14" s="123" customFormat="1" ht="14.4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</row>
    <row r="266" spans="2:14" s="123" customFormat="1" ht="14.4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</row>
    <row r="267" spans="2:14" s="123" customFormat="1" ht="14.4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</row>
    <row r="268" spans="2:14" s="123" customFormat="1" ht="14.4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</row>
    <row r="269" spans="2:14" s="123" customFormat="1" ht="14.4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</row>
    <row r="270" spans="2:14" s="123" customFormat="1" ht="14.4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</row>
    <row r="271" spans="2:14" s="123" customFormat="1" ht="14.4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</row>
    <row r="272" spans="2:14" s="123" customFormat="1" ht="14.4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</row>
    <row r="273" spans="2:14" s="123" customFormat="1" ht="14.4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</row>
    <row r="274" spans="2:14" s="123" customFormat="1" ht="14.4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</row>
    <row r="275" spans="2:14" s="123" customFormat="1" ht="14.4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</row>
  </sheetData>
  <mergeCells count="9">
    <mergeCell ref="D39:E39"/>
    <mergeCell ref="G39:H39"/>
    <mergeCell ref="A1:N1"/>
    <mergeCell ref="A2:N2"/>
    <mergeCell ref="A3:N3"/>
    <mergeCell ref="G37:H37"/>
    <mergeCell ref="J37:K37"/>
    <mergeCell ref="G38:H38"/>
    <mergeCell ref="J38:K38"/>
  </mergeCells>
  <pageMargins left="0.2" right="0.16" top="0.18" bottom="0.16" header="0.23" footer="0.17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75"/>
  <sheetViews>
    <sheetView view="pageBreakPreview" topLeftCell="A10" zoomScaleSheetLayoutView="100" workbookViewId="0">
      <selection activeCell="G22" sqref="G22"/>
    </sheetView>
  </sheetViews>
  <sheetFormatPr defaultRowHeight="13.8"/>
  <cols>
    <col min="1" max="1" width="19.69921875" customWidth="1"/>
    <col min="2" max="2" width="9.59765625" style="128" customWidth="1"/>
    <col min="3" max="3" width="10" style="128" customWidth="1"/>
    <col min="4" max="4" width="8.69921875" style="128" customWidth="1"/>
    <col min="5" max="5" width="9.8984375" style="128" customWidth="1"/>
    <col min="6" max="6" width="8.8984375" style="128" customWidth="1"/>
    <col min="7" max="7" width="8.69921875" style="128" customWidth="1"/>
    <col min="8" max="8" width="9.5" style="128" customWidth="1"/>
    <col min="9" max="9" width="9" style="128" customWidth="1"/>
    <col min="10" max="10" width="8.796875" style="128" customWidth="1"/>
    <col min="11" max="11" width="8.3984375" style="128" customWidth="1"/>
    <col min="12" max="12" width="7.8984375" style="128" customWidth="1"/>
    <col min="13" max="13" width="7.69921875" style="128" customWidth="1"/>
    <col min="14" max="14" width="8.69921875" style="128" customWidth="1"/>
  </cols>
  <sheetData>
    <row r="1" spans="1:14" s="151" customFormat="1">
      <c r="A1" s="329" t="s">
        <v>109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s="151" customFormat="1">
      <c r="A2" s="329" t="s">
        <v>317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s="151" customFormat="1">
      <c r="A3" s="329" t="s">
        <v>318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</row>
    <row r="4" spans="1:14" s="151" customFormat="1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s="155" customFormat="1">
      <c r="A5" s="153"/>
      <c r="B5" s="176"/>
      <c r="C5" s="154" t="s">
        <v>320</v>
      </c>
      <c r="D5" s="173" t="s">
        <v>323</v>
      </c>
      <c r="E5" s="154"/>
      <c r="F5" s="154" t="s">
        <v>324</v>
      </c>
      <c r="G5" s="154" t="s">
        <v>327</v>
      </c>
      <c r="H5" s="154"/>
      <c r="I5" s="154"/>
      <c r="J5" s="154" t="s">
        <v>328</v>
      </c>
      <c r="K5" s="154" t="s">
        <v>54</v>
      </c>
      <c r="L5" s="154" t="s">
        <v>55</v>
      </c>
      <c r="M5" s="154"/>
      <c r="N5" s="154"/>
    </row>
    <row r="6" spans="1:14" s="155" customFormat="1">
      <c r="A6" s="180" t="s">
        <v>319</v>
      </c>
      <c r="B6" s="177" t="s">
        <v>52</v>
      </c>
      <c r="C6" s="156" t="s">
        <v>321</v>
      </c>
      <c r="D6" s="174" t="s">
        <v>331</v>
      </c>
      <c r="E6" s="156" t="s">
        <v>21</v>
      </c>
      <c r="F6" s="156" t="s">
        <v>325</v>
      </c>
      <c r="G6" s="156" t="s">
        <v>326</v>
      </c>
      <c r="H6" s="156" t="s">
        <v>56</v>
      </c>
      <c r="I6" s="156" t="s">
        <v>57</v>
      </c>
      <c r="J6" s="156" t="s">
        <v>236</v>
      </c>
      <c r="K6" s="156" t="s">
        <v>59</v>
      </c>
      <c r="L6" s="156" t="s">
        <v>334</v>
      </c>
      <c r="M6" s="156" t="s">
        <v>105</v>
      </c>
      <c r="N6" s="156" t="s">
        <v>61</v>
      </c>
    </row>
    <row r="7" spans="1:14" s="155" customFormat="1">
      <c r="A7" s="157"/>
      <c r="B7" s="178"/>
      <c r="C7" s="158" t="s">
        <v>322</v>
      </c>
      <c r="D7" s="175" t="s">
        <v>332</v>
      </c>
      <c r="E7" s="158"/>
      <c r="F7" s="158"/>
      <c r="G7" s="158"/>
      <c r="H7" s="158"/>
      <c r="I7" s="158"/>
      <c r="J7" s="158"/>
      <c r="K7" s="158" t="s">
        <v>62</v>
      </c>
      <c r="L7" s="158" t="s">
        <v>63</v>
      </c>
      <c r="M7" s="158"/>
      <c r="N7" s="158"/>
    </row>
    <row r="8" spans="1:14" s="151" customFormat="1">
      <c r="A8" s="179" t="s">
        <v>64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</row>
    <row r="9" spans="1:14" s="151" customFormat="1">
      <c r="A9" s="161" t="s">
        <v>61</v>
      </c>
      <c r="B9" s="148">
        <f>รายรับและสะสม!B9</f>
        <v>20862900</v>
      </c>
      <c r="C9" s="148">
        <f>[2]งบกลาง!$F$7</f>
        <v>18303495.84</v>
      </c>
      <c r="D9" s="148">
        <f>[2]งบกลาง!$F$8</f>
        <v>4212758.8</v>
      </c>
      <c r="E9" s="172">
        <f>F9+G9+H9+I9+J9+K9+L9+M9+N9</f>
        <v>22516254.640000001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  <c r="N9" s="148">
        <f>รายรับและสะสม!L9+รายรับและสะสม!L10</f>
        <v>22516254.640000001</v>
      </c>
    </row>
    <row r="10" spans="1:14" s="151" customFormat="1">
      <c r="A10" s="161" t="s">
        <v>65</v>
      </c>
      <c r="B10" s="148">
        <f>รายรับและสะสม!B11</f>
        <v>3836000</v>
      </c>
      <c r="C10" s="148">
        <f>[2]งานบริหารทั่วไป!$H$8</f>
        <v>3686850</v>
      </c>
      <c r="D10" s="148">
        <v>0</v>
      </c>
      <c r="E10" s="172">
        <f t="shared" ref="E10:E19" si="0">F10+G10+H10+I10+J10+K10+L10+M10+N10</f>
        <v>3686850</v>
      </c>
      <c r="F10" s="148">
        <f>รายรับและสะสม!D11</f>
        <v>3686850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</row>
    <row r="11" spans="1:14" s="151" customFormat="1">
      <c r="A11" s="161" t="s">
        <v>66</v>
      </c>
      <c r="B11" s="148">
        <f>รายรับและสะสม!B12</f>
        <v>51175000</v>
      </c>
      <c r="C11" s="148">
        <f>รายรับ!C12</f>
        <v>49744944.939999998</v>
      </c>
      <c r="D11" s="148">
        <f>รายรับ!C13</f>
        <v>1070280</v>
      </c>
      <c r="E11" s="172">
        <f t="shared" si="0"/>
        <v>50815224.939999998</v>
      </c>
      <c r="F11" s="148">
        <f>รายรับและสะสม!D12</f>
        <v>12367905.800000001</v>
      </c>
      <c r="G11" s="148">
        <f>รายรับและสะสม!E12</f>
        <v>5041470.97</v>
      </c>
      <c r="H11" s="148">
        <f>รายรับและสะสม!F12</f>
        <v>20064140.599999998</v>
      </c>
      <c r="I11" s="148">
        <f>รายรับและสะสม!G12</f>
        <v>3093437.0300000003</v>
      </c>
      <c r="J11" s="148">
        <f>รายรับ!H12+รายรับ!H13</f>
        <v>8259510.54</v>
      </c>
      <c r="K11" s="148">
        <f>รายรับ!I12+รายรับ!I13</f>
        <v>1988760</v>
      </c>
      <c r="L11" s="148">
        <v>0</v>
      </c>
      <c r="M11" s="148">
        <v>0</v>
      </c>
      <c r="N11" s="148">
        <v>0</v>
      </c>
    </row>
    <row r="12" spans="1:14" s="151" customFormat="1">
      <c r="A12" s="161" t="s">
        <v>35</v>
      </c>
      <c r="B12" s="148">
        <f>รายรับและสะสม!B14</f>
        <v>2560000</v>
      </c>
      <c r="C12" s="148">
        <f>รายรับ!C14</f>
        <v>1733180</v>
      </c>
      <c r="D12" s="148">
        <f>รายรับ!C15</f>
        <v>430400</v>
      </c>
      <c r="E12" s="172">
        <f t="shared" si="0"/>
        <v>2163580</v>
      </c>
      <c r="F12" s="148">
        <f>รายรับและสะสม!D14</f>
        <v>1061270</v>
      </c>
      <c r="G12" s="148">
        <f>รายรับและสะสม!E14</f>
        <v>131790</v>
      </c>
      <c r="H12" s="148">
        <f>รายรับและสะสม!F14+รายรับและสะสม!F15</f>
        <v>469300</v>
      </c>
      <c r="I12" s="148">
        <f>รายรับ!G14</f>
        <v>92860</v>
      </c>
      <c r="J12" s="148">
        <f>รายรับ!H14+รายรับ!H15</f>
        <v>408360</v>
      </c>
      <c r="K12" s="148">
        <v>0</v>
      </c>
      <c r="L12" s="148">
        <v>0</v>
      </c>
      <c r="M12" s="148">
        <v>0</v>
      </c>
      <c r="N12" s="148">
        <v>0</v>
      </c>
    </row>
    <row r="13" spans="1:14" s="151" customFormat="1">
      <c r="A13" s="161" t="s">
        <v>67</v>
      </c>
      <c r="B13" s="148">
        <f>รายรับและสะสม!B16</f>
        <v>22624900</v>
      </c>
      <c r="C13" s="148">
        <f>รายรับ!C16</f>
        <v>17404746.850000001</v>
      </c>
      <c r="D13" s="148">
        <v>0</v>
      </c>
      <c r="E13" s="172">
        <f t="shared" si="0"/>
        <v>17588260.850000001</v>
      </c>
      <c r="F13" s="148">
        <f>รายรับและสะสม!D16</f>
        <v>2133251.81</v>
      </c>
      <c r="G13" s="148">
        <f>รายรับและสะสม!E16</f>
        <v>481413</v>
      </c>
      <c r="H13" s="148">
        <f>รายรับและสะสม!F16</f>
        <v>6216971</v>
      </c>
      <c r="I13" s="148">
        <f>รายรับ!G16</f>
        <v>2446877.54</v>
      </c>
      <c r="J13" s="148">
        <f>รายรับ!H16</f>
        <v>5405262.5</v>
      </c>
      <c r="K13" s="148">
        <f>รายรับ!I16</f>
        <v>294217</v>
      </c>
      <c r="L13" s="148">
        <f>รายรับ!J16</f>
        <v>426754</v>
      </c>
      <c r="M13" s="148">
        <f>รายรับ!K18</f>
        <v>183514</v>
      </c>
      <c r="N13" s="148">
        <v>0</v>
      </c>
    </row>
    <row r="14" spans="1:14" s="151" customFormat="1">
      <c r="A14" s="161" t="s">
        <v>68</v>
      </c>
      <c r="B14" s="148">
        <f>รายรับและสะสม!B18</f>
        <v>14726800</v>
      </c>
      <c r="C14" s="148">
        <f>รายรับ!C18</f>
        <v>12121023.390000001</v>
      </c>
      <c r="D14" s="148">
        <v>0</v>
      </c>
      <c r="E14" s="172">
        <f t="shared" si="0"/>
        <v>12054158.73</v>
      </c>
      <c r="F14" s="148">
        <f>รายรับและสะสม!D18</f>
        <v>1087778.28</v>
      </c>
      <c r="G14" s="148">
        <f>รายรับและสะสม!E18</f>
        <v>479933.9</v>
      </c>
      <c r="H14" s="148">
        <f>รายรับและสะสม!F18</f>
        <v>5260607.5999999996</v>
      </c>
      <c r="I14" s="148">
        <f>รายรับ!G18</f>
        <v>2422950.1100000003</v>
      </c>
      <c r="J14" s="148">
        <f>รายรับ!H18</f>
        <v>2620009.7999999998</v>
      </c>
      <c r="K14" s="148">
        <f>รายรับ!I18</f>
        <v>66229.7</v>
      </c>
      <c r="L14" s="148">
        <v>0</v>
      </c>
      <c r="M14" s="148">
        <f>รายรับ!K19</f>
        <v>116649.34</v>
      </c>
      <c r="N14" s="148">
        <v>0</v>
      </c>
    </row>
    <row r="15" spans="1:14" s="151" customFormat="1">
      <c r="A15" s="161" t="s">
        <v>69</v>
      </c>
      <c r="B15" s="148">
        <f>รายรับและสะสม!B19</f>
        <v>3493000</v>
      </c>
      <c r="C15" s="148">
        <f>รายรับ!C19</f>
        <v>3018830.6899999995</v>
      </c>
      <c r="D15" s="148">
        <v>0</v>
      </c>
      <c r="E15" s="172">
        <f t="shared" si="0"/>
        <v>2902181.3499999996</v>
      </c>
      <c r="F15" s="148">
        <f>รายรับและสะสม!D19</f>
        <v>343992.93000000005</v>
      </c>
      <c r="G15" s="148">
        <f>รายรับและสะสม!E19</f>
        <v>17359.41</v>
      </c>
      <c r="H15" s="148">
        <f>รายรับและสะสม!F19</f>
        <v>696850.29999999981</v>
      </c>
      <c r="I15" s="148">
        <f>รายรับ!G19</f>
        <v>1507541.1600000001</v>
      </c>
      <c r="J15" s="148">
        <f>รายรับ!H19</f>
        <v>328008.09000000003</v>
      </c>
      <c r="K15" s="148">
        <f>รายรับ!I19</f>
        <v>8429.4599999999991</v>
      </c>
      <c r="L15" s="148">
        <v>0</v>
      </c>
      <c r="M15" s="148">
        <v>0</v>
      </c>
      <c r="N15" s="148">
        <v>0</v>
      </c>
    </row>
    <row r="16" spans="1:14" s="151" customFormat="1">
      <c r="A16" s="161" t="s">
        <v>70</v>
      </c>
      <c r="B16" s="148">
        <f>รายรับและสะสม!B20</f>
        <v>9908800</v>
      </c>
      <c r="C16" s="148">
        <f>รายรับ!C20</f>
        <v>9393960</v>
      </c>
      <c r="D16" s="148">
        <f>รายรับ!C21</f>
        <v>96400</v>
      </c>
      <c r="E16" s="172">
        <f t="shared" si="0"/>
        <v>9490360</v>
      </c>
      <c r="F16" s="148">
        <f>รายรับและสะสม!D20</f>
        <v>236800</v>
      </c>
      <c r="G16" s="148">
        <f>รายรับและสะสม!E20</f>
        <v>1572000</v>
      </c>
      <c r="H16" s="148">
        <f>รายรับและสะสม!F20+รายรับและสะสม!F21</f>
        <v>1382400</v>
      </c>
      <c r="I16" s="148">
        <f>รายรับ!G20</f>
        <v>4356590</v>
      </c>
      <c r="J16" s="148">
        <f>รายรับ!H20</f>
        <v>960000</v>
      </c>
      <c r="K16" s="148">
        <f>รายรับ!I20</f>
        <v>982570</v>
      </c>
      <c r="L16" s="148">
        <v>0</v>
      </c>
      <c r="M16" s="148">
        <v>0</v>
      </c>
      <c r="N16" s="148">
        <v>0</v>
      </c>
    </row>
    <row r="17" spans="1:14" s="151" customFormat="1">
      <c r="A17" s="161" t="s">
        <v>71</v>
      </c>
      <c r="B17" s="148">
        <f>รายรับและสะสม!B22</f>
        <v>9354600</v>
      </c>
      <c r="C17" s="148">
        <f>รายรับ!C22</f>
        <v>7774779.5099999998</v>
      </c>
      <c r="D17" s="148">
        <f>รายรับ!C23</f>
        <v>13626700</v>
      </c>
      <c r="E17" s="172">
        <f t="shared" si="0"/>
        <v>22947479.509999998</v>
      </c>
      <c r="F17" s="148">
        <f>รายรับและสะสม!D22</f>
        <v>2682079.5099999998</v>
      </c>
      <c r="G17" s="148">
        <f>รายรับและสะสม!E22</f>
        <v>493000</v>
      </c>
      <c r="H17" s="148">
        <f>รายรับและสะสม!F22</f>
        <v>2705500</v>
      </c>
      <c r="I17" s="148">
        <f>รายรับ!G22</f>
        <v>500000</v>
      </c>
      <c r="J17" s="156">
        <v>16066900</v>
      </c>
      <c r="K17" s="148">
        <f>รายรับ!I22</f>
        <v>500000</v>
      </c>
      <c r="L17" s="148">
        <v>0</v>
      </c>
      <c r="M17" s="148">
        <v>0</v>
      </c>
      <c r="N17" s="148">
        <v>0</v>
      </c>
    </row>
    <row r="18" spans="1:14" s="151" customFormat="1">
      <c r="A18" s="161" t="s">
        <v>329</v>
      </c>
      <c r="B18" s="148">
        <v>0</v>
      </c>
      <c r="C18" s="148">
        <v>0</v>
      </c>
      <c r="D18" s="148">
        <v>0</v>
      </c>
      <c r="E18" s="172">
        <f t="shared" si="0"/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</row>
    <row r="19" spans="1:14" s="151" customFormat="1">
      <c r="A19" s="161" t="s">
        <v>330</v>
      </c>
      <c r="B19" s="148">
        <f>รายรับและสะสม!B24</f>
        <v>10258000</v>
      </c>
      <c r="C19" s="148">
        <f>รายรับ!C24</f>
        <v>9858000</v>
      </c>
      <c r="D19" s="148">
        <v>0</v>
      </c>
      <c r="E19" s="172">
        <f t="shared" si="0"/>
        <v>9858000</v>
      </c>
      <c r="F19" s="148">
        <v>0</v>
      </c>
      <c r="G19" s="148">
        <v>0</v>
      </c>
      <c r="H19" s="148">
        <v>9708000</v>
      </c>
      <c r="I19" s="148">
        <v>0</v>
      </c>
      <c r="J19" s="148">
        <v>0</v>
      </c>
      <c r="K19" s="148">
        <v>0</v>
      </c>
      <c r="L19" s="148">
        <v>150000</v>
      </c>
      <c r="M19" s="148">
        <v>0</v>
      </c>
      <c r="N19" s="148">
        <v>0</v>
      </c>
    </row>
    <row r="20" spans="1:14" s="151" customFormat="1" ht="14.4" thickBot="1">
      <c r="A20" s="150" t="s">
        <v>74</v>
      </c>
      <c r="B20" s="146">
        <f t="shared" ref="B20:N20" si="1">SUM(B9:B19)</f>
        <v>148800000</v>
      </c>
      <c r="C20" s="146">
        <f t="shared" si="1"/>
        <v>133039811.22</v>
      </c>
      <c r="D20" s="146">
        <f t="shared" si="1"/>
        <v>19436538.800000001</v>
      </c>
      <c r="E20" s="146">
        <f t="shared" si="1"/>
        <v>154022350.02000001</v>
      </c>
      <c r="F20" s="146">
        <f t="shared" si="1"/>
        <v>23599928.329999998</v>
      </c>
      <c r="G20" s="146">
        <f t="shared" si="1"/>
        <v>8216967.2800000003</v>
      </c>
      <c r="H20" s="146">
        <f t="shared" si="1"/>
        <v>46503769.5</v>
      </c>
      <c r="I20" s="146">
        <f t="shared" si="1"/>
        <v>14420255.84</v>
      </c>
      <c r="J20" s="146">
        <f t="shared" si="1"/>
        <v>34048050.93</v>
      </c>
      <c r="K20" s="146">
        <f t="shared" si="1"/>
        <v>3840206.16</v>
      </c>
      <c r="L20" s="146">
        <f t="shared" si="1"/>
        <v>576754</v>
      </c>
      <c r="M20" s="146">
        <f t="shared" si="1"/>
        <v>300163.33999999997</v>
      </c>
      <c r="N20" s="146">
        <f t="shared" si="1"/>
        <v>22516254.640000001</v>
      </c>
    </row>
    <row r="21" spans="1:14" s="151" customFormat="1" ht="14.4" thickTop="1">
      <c r="A21" s="159" t="s">
        <v>73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</row>
    <row r="22" spans="1:14" s="151" customFormat="1">
      <c r="A22" s="162" t="s">
        <v>76</v>
      </c>
      <c r="B22" s="163">
        <v>6040000</v>
      </c>
      <c r="C22" s="163">
        <v>7692166.6600000001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1:14" s="151" customFormat="1">
      <c r="A23" s="162" t="s">
        <v>77</v>
      </c>
      <c r="B23" s="163">
        <v>1243000</v>
      </c>
      <c r="C23" s="163">
        <v>1531024.05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</row>
    <row r="24" spans="1:14" s="151" customFormat="1">
      <c r="A24" s="162" t="s">
        <v>78</v>
      </c>
      <c r="B24" s="163">
        <v>6700000</v>
      </c>
      <c r="C24" s="163">
        <v>10095953.960000001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</row>
    <row r="25" spans="1:14" s="151" customFormat="1">
      <c r="A25" s="162" t="s">
        <v>103</v>
      </c>
      <c r="B25" s="163">
        <v>800000</v>
      </c>
      <c r="C25" s="163">
        <v>636812.6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  <row r="26" spans="1:14" s="151" customFormat="1">
      <c r="A26" s="162" t="s">
        <v>79</v>
      </c>
      <c r="B26" s="163">
        <v>7040000</v>
      </c>
      <c r="C26" s="163">
        <v>5298557.6399999997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</row>
    <row r="27" spans="1:14" s="151" customFormat="1">
      <c r="A27" s="162" t="s">
        <v>99</v>
      </c>
      <c r="B27" s="163">
        <v>10000</v>
      </c>
      <c r="C27" s="163">
        <v>118900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</row>
    <row r="28" spans="1:14" s="151" customFormat="1">
      <c r="A28" s="162" t="s">
        <v>80</v>
      </c>
      <c r="B28" s="163">
        <v>55871000</v>
      </c>
      <c r="C28" s="163">
        <v>60398032.200000003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  <row r="29" spans="1:14" s="151" customFormat="1">
      <c r="A29" s="162" t="s">
        <v>81</v>
      </c>
      <c r="B29" s="163">
        <v>71096000</v>
      </c>
      <c r="C29" s="163">
        <v>63767597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</row>
    <row r="30" spans="1:14" s="151" customFormat="1">
      <c r="A30" s="162" t="s">
        <v>106</v>
      </c>
      <c r="B30" s="163">
        <v>0</v>
      </c>
      <c r="C30" s="163">
        <v>5713438.7999999998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</row>
    <row r="31" spans="1:14" s="151" customFormat="1">
      <c r="A31" s="162" t="s">
        <v>82</v>
      </c>
      <c r="B31" s="163">
        <v>0</v>
      </c>
      <c r="C31" s="163">
        <v>13723100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</row>
    <row r="32" spans="1:14" s="151" customFormat="1" ht="14.4" thickBot="1">
      <c r="A32" s="150" t="s">
        <v>333</v>
      </c>
      <c r="B32" s="146">
        <f>SUM(B22:B31)</f>
        <v>148800000</v>
      </c>
      <c r="C32" s="146">
        <f>SUM(C22:C31)</f>
        <v>168975582.91000003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</row>
    <row r="33" spans="1:14" s="151" customFormat="1" ht="17.399999999999999" customHeight="1" thickTop="1" thickBot="1">
      <c r="A33" s="164" t="s">
        <v>367</v>
      </c>
      <c r="B33" s="152"/>
      <c r="C33" s="152"/>
      <c r="D33" s="152"/>
      <c r="E33" s="149">
        <f>C32-E20</f>
        <v>14953232.890000015</v>
      </c>
      <c r="F33" s="152"/>
      <c r="G33" s="152"/>
      <c r="H33" s="152"/>
      <c r="I33" s="152"/>
      <c r="J33" s="152"/>
      <c r="K33" s="152"/>
      <c r="L33" s="152"/>
      <c r="M33" s="152"/>
      <c r="N33" s="152"/>
    </row>
    <row r="34" spans="1:14" s="151" customFormat="1" ht="14.4" thickTop="1"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</row>
    <row r="35" spans="1:14" s="151" customFormat="1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</row>
    <row r="36" spans="1:14" s="151" customFormat="1"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</row>
    <row r="37" spans="1:14" s="151" customFormat="1" ht="14.4">
      <c r="A37" s="63"/>
      <c r="B37" s="66"/>
      <c r="C37" s="66"/>
      <c r="D37" s="66" t="s">
        <v>341</v>
      </c>
      <c r="E37" s="66"/>
      <c r="F37" s="66"/>
      <c r="G37" s="327" t="s">
        <v>337</v>
      </c>
      <c r="H37" s="327"/>
      <c r="I37" s="66"/>
      <c r="J37" s="327" t="s">
        <v>336</v>
      </c>
      <c r="K37" s="327"/>
      <c r="L37" s="62"/>
      <c r="M37" s="152"/>
      <c r="N37" s="152"/>
    </row>
    <row r="38" spans="1:14" s="151" customFormat="1" ht="14.4">
      <c r="A38" s="63"/>
      <c r="B38" s="66"/>
      <c r="C38" s="66"/>
      <c r="D38" s="66" t="s">
        <v>342</v>
      </c>
      <c r="E38" s="66"/>
      <c r="F38" s="66"/>
      <c r="G38" s="327" t="s">
        <v>338</v>
      </c>
      <c r="H38" s="327"/>
      <c r="I38" s="66"/>
      <c r="J38" s="327" t="s">
        <v>340</v>
      </c>
      <c r="K38" s="327"/>
      <c r="L38" s="62"/>
      <c r="M38" s="152"/>
      <c r="N38" s="152"/>
    </row>
    <row r="39" spans="1:14" s="151" customFormat="1" ht="14.4">
      <c r="A39" s="63"/>
      <c r="B39" s="66"/>
      <c r="C39" s="66"/>
      <c r="D39" s="327" t="s">
        <v>366</v>
      </c>
      <c r="E39" s="327"/>
      <c r="F39" s="66"/>
      <c r="G39" s="327" t="s">
        <v>339</v>
      </c>
      <c r="H39" s="327"/>
      <c r="I39" s="66"/>
      <c r="J39" s="66"/>
      <c r="K39" s="66"/>
      <c r="L39" s="62"/>
      <c r="M39" s="152"/>
      <c r="N39" s="152"/>
    </row>
    <row r="40" spans="1:14" s="151" customFormat="1"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</row>
    <row r="41" spans="1:14" s="151" customFormat="1"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</row>
    <row r="42" spans="1:14" s="151" customFormat="1"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</row>
    <row r="43" spans="1:14" s="151" customFormat="1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</row>
    <row r="44" spans="1:14" s="151" customFormat="1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</row>
    <row r="45" spans="1:14" s="151" customFormat="1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</row>
    <row r="46" spans="1:14" s="151" customFormat="1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</row>
    <row r="47" spans="1:14" s="151" customFormat="1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</row>
    <row r="48" spans="1:14" s="151" customFormat="1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</row>
    <row r="49" spans="2:14" s="151" customFormat="1"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2:14" s="151" customFormat="1"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</row>
    <row r="51" spans="2:14" s="151" customFormat="1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spans="2:14" s="151" customFormat="1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</row>
    <row r="53" spans="2:14" s="151" customFormat="1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</row>
    <row r="54" spans="2:14" s="151" customFormat="1"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</row>
    <row r="55" spans="2:14" s="151" customFormat="1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</row>
    <row r="56" spans="2:14" s="151" customFormat="1"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</row>
    <row r="57" spans="2:14" s="151" customFormat="1"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</row>
    <row r="58" spans="2:14" s="151" customFormat="1"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</row>
    <row r="59" spans="2:14" s="151" customFormat="1"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</row>
    <row r="60" spans="2:14" s="151" customFormat="1"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</row>
    <row r="61" spans="2:14" s="151" customFormat="1"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</row>
    <row r="62" spans="2:14" s="151" customFormat="1"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</row>
    <row r="63" spans="2:14" s="151" customFormat="1"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</row>
    <row r="64" spans="2:14" s="151" customFormat="1"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</row>
    <row r="65" spans="2:14" s="151" customFormat="1"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</row>
    <row r="66" spans="2:14" s="151" customFormat="1"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</row>
    <row r="67" spans="2:14" s="151" customFormat="1"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</row>
    <row r="68" spans="2:14" s="151" customFormat="1"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</row>
    <row r="69" spans="2:14" s="151" customFormat="1"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</row>
    <row r="70" spans="2:14" s="151" customFormat="1"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</row>
    <row r="71" spans="2:14" s="151" customFormat="1"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</row>
    <row r="72" spans="2:14" s="151" customFormat="1"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</row>
    <row r="73" spans="2:14" s="151" customFormat="1"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</row>
    <row r="74" spans="2:14" s="151" customFormat="1"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</row>
    <row r="75" spans="2:14" s="151" customFormat="1"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</row>
    <row r="76" spans="2:14" s="151" customFormat="1"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</row>
    <row r="77" spans="2:14" s="151" customFormat="1"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</row>
    <row r="78" spans="2:14" s="151" customFormat="1"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</row>
    <row r="79" spans="2:14" s="123" customFormat="1" ht="14.4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</row>
    <row r="80" spans="2:14" s="123" customFormat="1" ht="14.4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</row>
    <row r="81" spans="2:14" s="123" customFormat="1" ht="14.4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</row>
    <row r="82" spans="2:14" s="123" customFormat="1" ht="14.4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</row>
    <row r="83" spans="2:14" s="123" customFormat="1" ht="14.4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</row>
    <row r="84" spans="2:14" s="123" customFormat="1" ht="14.4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</row>
    <row r="85" spans="2:14" s="123" customFormat="1" ht="14.4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</row>
    <row r="86" spans="2:14" s="123" customFormat="1" ht="14.4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</row>
    <row r="87" spans="2:14" s="123" customFormat="1" ht="14.4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</row>
    <row r="88" spans="2:14" s="123" customFormat="1" ht="14.4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</row>
    <row r="89" spans="2:14" s="123" customFormat="1" ht="14.4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</row>
    <row r="90" spans="2:14" s="123" customFormat="1" ht="14.4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</row>
    <row r="91" spans="2:14" s="123" customFormat="1" ht="14.4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</row>
    <row r="92" spans="2:14" s="123" customFormat="1" ht="14.4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</row>
    <row r="93" spans="2:14" s="123" customFormat="1" ht="14.4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</row>
    <row r="94" spans="2:14" s="123" customFormat="1" ht="14.4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</row>
    <row r="95" spans="2:14" s="123" customFormat="1" ht="14.4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</row>
    <row r="96" spans="2:14" s="123" customFormat="1" ht="14.4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</row>
    <row r="97" spans="2:14" s="123" customFormat="1" ht="14.4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</row>
    <row r="98" spans="2:14" s="123" customFormat="1" ht="14.4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</row>
    <row r="99" spans="2:14" s="123" customFormat="1" ht="14.4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</row>
    <row r="100" spans="2:14" s="123" customFormat="1" ht="14.4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</row>
    <row r="101" spans="2:14" s="123" customFormat="1" ht="14.4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</row>
    <row r="102" spans="2:14" s="123" customFormat="1" ht="14.4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</row>
    <row r="103" spans="2:14" s="123" customFormat="1" ht="14.4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</row>
    <row r="104" spans="2:14" s="123" customFormat="1" ht="14.4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</row>
    <row r="105" spans="2:14" s="123" customFormat="1" ht="14.4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</row>
    <row r="106" spans="2:14" s="123" customFormat="1" ht="14.4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</row>
    <row r="107" spans="2:14" s="123" customFormat="1" ht="14.4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</row>
    <row r="108" spans="2:14" s="123" customFormat="1" ht="14.4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</row>
    <row r="109" spans="2:14" s="123" customFormat="1" ht="14.4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</row>
    <row r="110" spans="2:14" s="123" customFormat="1" ht="14.4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</row>
    <row r="111" spans="2:14" s="123" customFormat="1" ht="14.4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</row>
    <row r="112" spans="2:14" s="123" customFormat="1" ht="14.4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</row>
    <row r="113" spans="2:14" s="123" customFormat="1" ht="14.4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</row>
    <row r="114" spans="2:14" s="123" customFormat="1" ht="14.4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</row>
    <row r="115" spans="2:14" s="123" customFormat="1" ht="14.4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</row>
    <row r="116" spans="2:14" s="123" customFormat="1" ht="14.4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</row>
    <row r="117" spans="2:14" s="123" customFormat="1" ht="14.4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</row>
    <row r="118" spans="2:14" s="123" customFormat="1" ht="14.4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</row>
    <row r="119" spans="2:14" s="123" customFormat="1" ht="14.4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</row>
    <row r="120" spans="2:14" s="123" customFormat="1" ht="14.4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</row>
    <row r="121" spans="2:14" s="123" customFormat="1" ht="14.4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</row>
    <row r="122" spans="2:14" s="123" customFormat="1" ht="14.4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</row>
    <row r="123" spans="2:14" s="123" customFormat="1" ht="14.4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</row>
    <row r="124" spans="2:14" s="123" customFormat="1" ht="14.4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</row>
    <row r="125" spans="2:14" s="123" customFormat="1" ht="14.4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</row>
    <row r="126" spans="2:14" s="123" customFormat="1" ht="14.4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</row>
    <row r="127" spans="2:14" s="123" customFormat="1" ht="14.4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</row>
    <row r="128" spans="2:14" s="123" customFormat="1" ht="14.4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</row>
    <row r="129" spans="2:14" s="123" customFormat="1" ht="14.4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</row>
    <row r="130" spans="2:14" s="123" customFormat="1" ht="14.4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</row>
    <row r="131" spans="2:14" s="123" customFormat="1" ht="14.4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</row>
    <row r="132" spans="2:14" s="123" customFormat="1" ht="14.4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</row>
    <row r="133" spans="2:14" s="123" customFormat="1" ht="14.4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</row>
    <row r="134" spans="2:14" s="123" customFormat="1" ht="14.4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</row>
    <row r="135" spans="2:14" s="123" customFormat="1" ht="14.4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</row>
    <row r="136" spans="2:14" s="123" customFormat="1" ht="14.4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</row>
    <row r="137" spans="2:14" s="123" customFormat="1" ht="14.4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</row>
    <row r="138" spans="2:14" s="123" customFormat="1" ht="14.4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</row>
    <row r="139" spans="2:14" s="123" customFormat="1" ht="14.4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</row>
    <row r="140" spans="2:14" s="123" customFormat="1" ht="14.4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</row>
    <row r="141" spans="2:14" s="123" customFormat="1" ht="14.4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</row>
    <row r="142" spans="2:14" s="123" customFormat="1" ht="14.4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</row>
    <row r="143" spans="2:14" s="123" customFormat="1" ht="14.4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</row>
    <row r="144" spans="2:14" s="123" customFormat="1" ht="14.4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</row>
    <row r="145" spans="2:14" s="123" customFormat="1" ht="14.4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</row>
    <row r="146" spans="2:14" s="123" customFormat="1" ht="14.4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</row>
    <row r="147" spans="2:14" s="123" customFormat="1" ht="14.4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</row>
    <row r="148" spans="2:14" s="123" customFormat="1" ht="14.4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</row>
    <row r="149" spans="2:14" s="123" customFormat="1" ht="14.4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</row>
    <row r="150" spans="2:14" s="123" customFormat="1" ht="14.4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</row>
    <row r="151" spans="2:14" s="123" customFormat="1" ht="14.4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</row>
    <row r="152" spans="2:14" s="123" customFormat="1" ht="14.4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</row>
    <row r="153" spans="2:14" s="123" customFormat="1" ht="14.4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</row>
    <row r="154" spans="2:14" s="123" customFormat="1" ht="14.4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</row>
    <row r="155" spans="2:14" s="123" customFormat="1" ht="14.4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</row>
    <row r="156" spans="2:14" s="123" customFormat="1" ht="14.4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</row>
    <row r="157" spans="2:14" s="123" customFormat="1" ht="14.4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</row>
    <row r="158" spans="2:14" s="123" customFormat="1" ht="14.4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</row>
    <row r="159" spans="2:14" s="123" customFormat="1" ht="14.4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</row>
    <row r="160" spans="2:14" s="123" customFormat="1" ht="14.4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</row>
    <row r="161" spans="2:14" s="123" customFormat="1" ht="14.4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</row>
    <row r="162" spans="2:14" s="123" customFormat="1" ht="14.4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</row>
    <row r="163" spans="2:14" s="123" customFormat="1" ht="14.4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</row>
    <row r="164" spans="2:14" s="123" customFormat="1" ht="14.4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</row>
    <row r="165" spans="2:14" s="123" customFormat="1" ht="14.4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</row>
    <row r="166" spans="2:14" s="123" customFormat="1" ht="14.4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</row>
    <row r="167" spans="2:14" s="123" customFormat="1" ht="14.4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</row>
    <row r="168" spans="2:14" s="123" customFormat="1" ht="14.4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</row>
    <row r="169" spans="2:14" s="123" customFormat="1" ht="14.4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</row>
    <row r="170" spans="2:14" s="123" customFormat="1" ht="14.4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</row>
    <row r="171" spans="2:14" s="123" customFormat="1" ht="14.4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</row>
    <row r="172" spans="2:14" s="123" customFormat="1" ht="14.4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</row>
    <row r="173" spans="2:14" s="123" customFormat="1" ht="14.4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</row>
    <row r="174" spans="2:14" s="123" customFormat="1" ht="14.4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</row>
    <row r="175" spans="2:14" s="123" customFormat="1" ht="14.4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</row>
    <row r="176" spans="2:14" s="123" customFormat="1" ht="14.4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</row>
    <row r="177" spans="2:14" s="123" customFormat="1" ht="14.4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</row>
    <row r="178" spans="2:14" s="123" customFormat="1" ht="14.4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</row>
    <row r="179" spans="2:14" s="123" customFormat="1" ht="14.4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</row>
    <row r="180" spans="2:14" s="123" customFormat="1" ht="14.4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</row>
    <row r="181" spans="2:14" s="123" customFormat="1" ht="14.4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</row>
    <row r="182" spans="2:14" s="123" customFormat="1" ht="14.4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</row>
    <row r="183" spans="2:14" s="123" customFormat="1" ht="14.4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</row>
    <row r="184" spans="2:14" s="123" customFormat="1" ht="14.4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</row>
    <row r="185" spans="2:14" s="123" customFormat="1" ht="14.4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</row>
    <row r="186" spans="2:14" s="123" customFormat="1" ht="14.4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</row>
    <row r="187" spans="2:14" s="123" customFormat="1" ht="14.4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</row>
    <row r="188" spans="2:14" s="123" customFormat="1" ht="14.4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</row>
    <row r="189" spans="2:14" s="123" customFormat="1" ht="14.4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</row>
    <row r="190" spans="2:14" s="123" customFormat="1" ht="14.4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</row>
    <row r="191" spans="2:14" s="123" customFormat="1" ht="14.4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</row>
    <row r="192" spans="2:14" s="123" customFormat="1" ht="14.4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</row>
    <row r="193" spans="2:14" s="123" customFormat="1" ht="14.4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</row>
    <row r="194" spans="2:14" s="123" customFormat="1" ht="14.4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</row>
    <row r="195" spans="2:14" s="123" customFormat="1" ht="14.4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</row>
    <row r="196" spans="2:14" s="123" customFormat="1" ht="14.4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</row>
    <row r="197" spans="2:14" s="123" customFormat="1" ht="14.4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</row>
    <row r="198" spans="2:14" s="123" customFormat="1" ht="14.4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</row>
    <row r="199" spans="2:14" s="123" customFormat="1" ht="14.4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</row>
    <row r="200" spans="2:14" s="123" customFormat="1" ht="14.4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</row>
    <row r="201" spans="2:14" s="123" customFormat="1" ht="14.4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</row>
    <row r="202" spans="2:14" s="123" customFormat="1" ht="14.4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</row>
    <row r="203" spans="2:14" s="123" customFormat="1" ht="14.4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</row>
    <row r="204" spans="2:14" s="123" customFormat="1" ht="14.4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</row>
    <row r="205" spans="2:14" s="123" customFormat="1" ht="14.4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</row>
    <row r="206" spans="2:14" s="123" customFormat="1" ht="14.4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</row>
    <row r="207" spans="2:14" s="123" customFormat="1" ht="14.4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</row>
    <row r="208" spans="2:14" s="123" customFormat="1" ht="14.4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</row>
    <row r="209" spans="2:14" s="123" customFormat="1" ht="14.4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</row>
    <row r="210" spans="2:14" s="123" customFormat="1" ht="14.4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</row>
    <row r="211" spans="2:14" s="123" customFormat="1" ht="14.4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</row>
    <row r="212" spans="2:14" s="123" customFormat="1" ht="14.4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</row>
    <row r="213" spans="2:14" s="123" customFormat="1" ht="14.4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</row>
    <row r="214" spans="2:14" s="123" customFormat="1" ht="14.4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</row>
    <row r="215" spans="2:14" s="123" customFormat="1" ht="14.4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</row>
    <row r="216" spans="2:14" s="123" customFormat="1" ht="14.4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</row>
    <row r="217" spans="2:14" s="123" customFormat="1" ht="14.4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</row>
    <row r="218" spans="2:14" s="123" customFormat="1" ht="14.4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</row>
    <row r="219" spans="2:14" s="123" customFormat="1" ht="14.4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</row>
    <row r="220" spans="2:14" s="123" customFormat="1" ht="14.4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</row>
    <row r="221" spans="2:14" s="123" customFormat="1" ht="14.4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</row>
    <row r="222" spans="2:14" s="123" customFormat="1" ht="14.4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</row>
    <row r="223" spans="2:14" s="123" customFormat="1" ht="14.4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</row>
    <row r="224" spans="2:14" s="123" customFormat="1" ht="14.4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</row>
    <row r="225" spans="2:14" s="123" customFormat="1" ht="14.4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</row>
    <row r="226" spans="2:14" s="123" customFormat="1" ht="14.4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</row>
    <row r="227" spans="2:14" s="123" customFormat="1" ht="14.4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</row>
    <row r="228" spans="2:14" s="123" customFormat="1" ht="14.4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</row>
    <row r="229" spans="2:14" s="123" customFormat="1" ht="14.4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</row>
    <row r="230" spans="2:14" s="123" customFormat="1" ht="14.4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</row>
    <row r="231" spans="2:14" s="123" customFormat="1" ht="14.4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</row>
    <row r="232" spans="2:14" s="123" customFormat="1" ht="14.4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</row>
    <row r="233" spans="2:14" s="123" customFormat="1" ht="14.4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</row>
    <row r="234" spans="2:14" s="123" customFormat="1" ht="14.4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</row>
    <row r="235" spans="2:14" s="123" customFormat="1" ht="14.4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</row>
    <row r="236" spans="2:14" s="123" customFormat="1" ht="14.4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</row>
    <row r="237" spans="2:14" s="123" customFormat="1" ht="14.4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</row>
    <row r="238" spans="2:14" s="123" customFormat="1" ht="14.4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</row>
    <row r="239" spans="2:14" s="123" customFormat="1" ht="14.4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</row>
    <row r="240" spans="2:14" s="123" customFormat="1" ht="14.4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</row>
    <row r="241" spans="2:14" s="123" customFormat="1" ht="14.4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</row>
    <row r="242" spans="2:14" s="123" customFormat="1" ht="14.4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</row>
    <row r="243" spans="2:14" s="123" customFormat="1" ht="14.4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</row>
    <row r="244" spans="2:14" s="123" customFormat="1" ht="14.4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</row>
    <row r="245" spans="2:14" s="123" customFormat="1" ht="14.4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</row>
    <row r="246" spans="2:14" s="123" customFormat="1" ht="14.4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</row>
    <row r="247" spans="2:14" s="123" customFormat="1" ht="14.4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</row>
    <row r="248" spans="2:14" s="123" customFormat="1" ht="14.4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</row>
    <row r="249" spans="2:14" s="123" customFormat="1" ht="14.4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</row>
    <row r="250" spans="2:14" s="123" customFormat="1" ht="14.4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</row>
    <row r="251" spans="2:14" s="123" customFormat="1" ht="14.4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</row>
    <row r="252" spans="2:14" s="123" customFormat="1" ht="14.4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</row>
    <row r="253" spans="2:14" s="123" customFormat="1" ht="14.4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</row>
    <row r="254" spans="2:14" s="123" customFormat="1" ht="14.4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</row>
    <row r="255" spans="2:14" s="123" customFormat="1" ht="14.4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</row>
    <row r="256" spans="2:14" s="123" customFormat="1" ht="14.4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</row>
    <row r="257" spans="2:14" s="123" customFormat="1" ht="14.4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</row>
    <row r="258" spans="2:14" s="123" customFormat="1" ht="14.4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</row>
    <row r="259" spans="2:14" s="123" customFormat="1" ht="14.4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</row>
    <row r="260" spans="2:14" s="123" customFormat="1" ht="14.4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</row>
    <row r="261" spans="2:14" s="123" customFormat="1" ht="14.4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</row>
    <row r="262" spans="2:14" s="123" customFormat="1" ht="14.4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</row>
    <row r="263" spans="2:14" s="123" customFormat="1" ht="14.4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</row>
    <row r="264" spans="2:14" s="123" customFormat="1" ht="14.4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</row>
    <row r="265" spans="2:14" s="123" customFormat="1" ht="14.4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</row>
    <row r="266" spans="2:14" s="123" customFormat="1" ht="14.4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</row>
    <row r="267" spans="2:14" s="123" customFormat="1" ht="14.4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</row>
    <row r="268" spans="2:14" s="123" customFormat="1" ht="14.4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</row>
    <row r="269" spans="2:14" s="123" customFormat="1" ht="14.4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</row>
    <row r="270" spans="2:14" s="123" customFormat="1" ht="14.4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</row>
    <row r="271" spans="2:14" s="123" customFormat="1" ht="14.4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</row>
    <row r="272" spans="2:14" s="123" customFormat="1" ht="14.4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</row>
    <row r="273" spans="2:14" s="123" customFormat="1" ht="14.4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</row>
    <row r="274" spans="2:14" s="123" customFormat="1" ht="14.4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</row>
    <row r="275" spans="2:14" s="123" customFormat="1" ht="14.4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</row>
  </sheetData>
  <mergeCells count="9">
    <mergeCell ref="D39:E39"/>
    <mergeCell ref="G39:H39"/>
    <mergeCell ref="A1:N1"/>
    <mergeCell ref="A2:N2"/>
    <mergeCell ref="A3:N3"/>
    <mergeCell ref="G37:H37"/>
    <mergeCell ref="J37:K37"/>
    <mergeCell ref="G38:H38"/>
    <mergeCell ref="J38:K38"/>
  </mergeCells>
  <pageMargins left="0.2" right="0.16" top="0.18" bottom="0.16" header="0.23" footer="0.17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75"/>
  <sheetViews>
    <sheetView view="pageBreakPreview" zoomScaleSheetLayoutView="100" workbookViewId="0">
      <selection activeCell="I29" sqref="I29"/>
    </sheetView>
  </sheetViews>
  <sheetFormatPr defaultRowHeight="13.8"/>
  <cols>
    <col min="1" max="1" width="19.69921875" customWidth="1"/>
    <col min="2" max="2" width="9.59765625" style="128" customWidth="1"/>
    <col min="3" max="3" width="10" style="128" customWidth="1"/>
    <col min="4" max="4" width="8.69921875" style="128" customWidth="1"/>
    <col min="5" max="5" width="9.8984375" style="128" customWidth="1"/>
    <col min="6" max="6" width="8.8984375" style="128" customWidth="1"/>
    <col min="7" max="7" width="8.69921875" style="128" customWidth="1"/>
    <col min="8" max="8" width="9.5" style="128" customWidth="1"/>
    <col min="9" max="9" width="9" style="128" customWidth="1"/>
    <col min="10" max="10" width="8.796875" style="128" customWidth="1"/>
    <col min="11" max="11" width="8.3984375" style="128" customWidth="1"/>
    <col min="12" max="12" width="7.8984375" style="128" customWidth="1"/>
    <col min="13" max="13" width="7.69921875" style="128" customWidth="1"/>
    <col min="14" max="14" width="8.69921875" style="128" customWidth="1"/>
  </cols>
  <sheetData>
    <row r="1" spans="1:14" s="151" customFormat="1">
      <c r="A1" s="329" t="s">
        <v>109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s="151" customFormat="1">
      <c r="A2" s="329" t="s">
        <v>368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s="151" customFormat="1">
      <c r="A3" s="329" t="s">
        <v>318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</row>
    <row r="4" spans="1:14" s="151" customFormat="1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s="155" customFormat="1">
      <c r="A5" s="153"/>
      <c r="B5" s="176"/>
      <c r="C5" s="154" t="s">
        <v>320</v>
      </c>
      <c r="D5" s="173" t="s">
        <v>323</v>
      </c>
      <c r="E5" s="154"/>
      <c r="F5" s="154" t="s">
        <v>324</v>
      </c>
      <c r="G5" s="154" t="s">
        <v>327</v>
      </c>
      <c r="H5" s="154"/>
      <c r="I5" s="154"/>
      <c r="J5" s="154" t="s">
        <v>328</v>
      </c>
      <c r="K5" s="154" t="s">
        <v>54</v>
      </c>
      <c r="L5" s="154" t="s">
        <v>55</v>
      </c>
      <c r="M5" s="154"/>
      <c r="N5" s="154"/>
    </row>
    <row r="6" spans="1:14" s="155" customFormat="1">
      <c r="A6" s="180" t="s">
        <v>319</v>
      </c>
      <c r="B6" s="177" t="s">
        <v>52</v>
      </c>
      <c r="C6" s="156" t="s">
        <v>321</v>
      </c>
      <c r="D6" s="174" t="s">
        <v>331</v>
      </c>
      <c r="E6" s="156" t="s">
        <v>21</v>
      </c>
      <c r="F6" s="156" t="s">
        <v>325</v>
      </c>
      <c r="G6" s="156" t="s">
        <v>326</v>
      </c>
      <c r="H6" s="156" t="s">
        <v>56</v>
      </c>
      <c r="I6" s="156" t="s">
        <v>57</v>
      </c>
      <c r="J6" s="156" t="s">
        <v>236</v>
      </c>
      <c r="K6" s="156" t="s">
        <v>59</v>
      </c>
      <c r="L6" s="156" t="s">
        <v>334</v>
      </c>
      <c r="M6" s="156" t="s">
        <v>105</v>
      </c>
      <c r="N6" s="156" t="s">
        <v>61</v>
      </c>
    </row>
    <row r="7" spans="1:14" s="155" customFormat="1">
      <c r="A7" s="157"/>
      <c r="B7" s="178"/>
      <c r="C7" s="158" t="s">
        <v>322</v>
      </c>
      <c r="D7" s="175" t="s">
        <v>332</v>
      </c>
      <c r="E7" s="158"/>
      <c r="F7" s="158"/>
      <c r="G7" s="158"/>
      <c r="H7" s="158"/>
      <c r="I7" s="158"/>
      <c r="J7" s="158"/>
      <c r="K7" s="158" t="s">
        <v>62</v>
      </c>
      <c r="L7" s="158" t="s">
        <v>63</v>
      </c>
      <c r="M7" s="158"/>
      <c r="N7" s="158"/>
    </row>
    <row r="8" spans="1:14" s="151" customFormat="1">
      <c r="A8" s="179" t="s">
        <v>64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</row>
    <row r="9" spans="1:14" s="151" customFormat="1">
      <c r="A9" s="161" t="s">
        <v>61</v>
      </c>
      <c r="B9" s="148">
        <f>รายรับและสะสม!B9</f>
        <v>20862900</v>
      </c>
      <c r="C9" s="148">
        <f>[2]งบกลาง!$F$7</f>
        <v>18303495.84</v>
      </c>
      <c r="D9" s="148">
        <f>[2]งบกลาง!$F$8</f>
        <v>4212758.8</v>
      </c>
      <c r="E9" s="172">
        <f>F9+G9+H9+I9+J9+K9+L9+M9+N9</f>
        <v>22516254.640000001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  <c r="N9" s="148">
        <f>รายรับและสะสม!L9+รายรับและสะสม!L10</f>
        <v>22516254.640000001</v>
      </c>
    </row>
    <row r="10" spans="1:14" s="151" customFormat="1">
      <c r="A10" s="161" t="s">
        <v>65</v>
      </c>
      <c r="B10" s="148">
        <f>รายรับและสะสม!B11</f>
        <v>3836000</v>
      </c>
      <c r="C10" s="148">
        <f>[2]งานบริหารทั่วไป!$H$8</f>
        <v>3686850</v>
      </c>
      <c r="D10" s="148">
        <v>0</v>
      </c>
      <c r="E10" s="172">
        <f t="shared" ref="E10:E19" si="0">F10+G10+H10+I10+J10+K10+L10+M10+N10</f>
        <v>3686850</v>
      </c>
      <c r="F10" s="148">
        <f>รายรับและสะสม!D11</f>
        <v>3686850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</row>
    <row r="11" spans="1:14" s="151" customFormat="1">
      <c r="A11" s="161" t="s">
        <v>66</v>
      </c>
      <c r="B11" s="148">
        <f>รายรับและสะสม!B12</f>
        <v>51175000</v>
      </c>
      <c r="C11" s="148">
        <f>รายรับ!C12</f>
        <v>49744944.939999998</v>
      </c>
      <c r="D11" s="148">
        <f>รายรับ!C13</f>
        <v>1070280</v>
      </c>
      <c r="E11" s="172">
        <f t="shared" si="0"/>
        <v>50815224.939999998</v>
      </c>
      <c r="F11" s="148">
        <f>รายรับและสะสม!D12</f>
        <v>12367905.800000001</v>
      </c>
      <c r="G11" s="148">
        <f>รายรับและสะสม!E12</f>
        <v>5041470.97</v>
      </c>
      <c r="H11" s="148">
        <f>รายรับและสะสม!F12</f>
        <v>20064140.599999998</v>
      </c>
      <c r="I11" s="148">
        <f>รายรับและสะสม!G12</f>
        <v>3093437.0300000003</v>
      </c>
      <c r="J11" s="148">
        <f>รายรับ!H12+รายรับ!H13</f>
        <v>8259510.54</v>
      </c>
      <c r="K11" s="148">
        <f>รายรับ!I12+รายรับ!I13</f>
        <v>1988760</v>
      </c>
      <c r="L11" s="148">
        <v>0</v>
      </c>
      <c r="M11" s="148">
        <v>0</v>
      </c>
      <c r="N11" s="148">
        <v>0</v>
      </c>
    </row>
    <row r="12" spans="1:14" s="151" customFormat="1">
      <c r="A12" s="161" t="s">
        <v>35</v>
      </c>
      <c r="B12" s="148">
        <f>รายรับและสะสม!B14</f>
        <v>2560000</v>
      </c>
      <c r="C12" s="148">
        <f>รายรับ!C14</f>
        <v>1733180</v>
      </c>
      <c r="D12" s="148">
        <f>รายรับ!C15</f>
        <v>430400</v>
      </c>
      <c r="E12" s="172">
        <f t="shared" si="0"/>
        <v>2163580</v>
      </c>
      <c r="F12" s="148">
        <f>รายรับและสะสม!D14</f>
        <v>1061270</v>
      </c>
      <c r="G12" s="148">
        <f>รายรับและสะสม!E14</f>
        <v>131790</v>
      </c>
      <c r="H12" s="148">
        <f>รายรับและสะสม!F14+รายรับและสะสม!F15</f>
        <v>469300</v>
      </c>
      <c r="I12" s="148">
        <f>รายรับ!G14</f>
        <v>92860</v>
      </c>
      <c r="J12" s="148">
        <f>รายรับ!H14+รายรับ!H15</f>
        <v>408360</v>
      </c>
      <c r="K12" s="148">
        <v>0</v>
      </c>
      <c r="L12" s="148">
        <v>0</v>
      </c>
      <c r="M12" s="148">
        <v>0</v>
      </c>
      <c r="N12" s="148">
        <v>0</v>
      </c>
    </row>
    <row r="13" spans="1:14" s="151" customFormat="1">
      <c r="A13" s="161" t="s">
        <v>67</v>
      </c>
      <c r="B13" s="148">
        <f>รายรับและสะสม!B16</f>
        <v>22624900</v>
      </c>
      <c r="C13" s="148">
        <f>รายรับ!C16</f>
        <v>17404746.850000001</v>
      </c>
      <c r="D13" s="148">
        <v>0</v>
      </c>
      <c r="E13" s="172">
        <f t="shared" si="0"/>
        <v>17588260.850000001</v>
      </c>
      <c r="F13" s="148">
        <f>รายรับและสะสม!D16</f>
        <v>2133251.81</v>
      </c>
      <c r="G13" s="148">
        <f>รายรับและสะสม!E16</f>
        <v>481413</v>
      </c>
      <c r="H13" s="148">
        <f>รายรับและสะสม!F16</f>
        <v>6216971</v>
      </c>
      <c r="I13" s="148">
        <f>รายรับ!G16</f>
        <v>2446877.54</v>
      </c>
      <c r="J13" s="148">
        <f>รายรับ!H16</f>
        <v>5405262.5</v>
      </c>
      <c r="K13" s="148">
        <f>รายรับ!I16</f>
        <v>294217</v>
      </c>
      <c r="L13" s="148">
        <f>รายรับ!J16</f>
        <v>426754</v>
      </c>
      <c r="M13" s="148">
        <f>รายรับ!K18</f>
        <v>183514</v>
      </c>
      <c r="N13" s="148">
        <v>0</v>
      </c>
    </row>
    <row r="14" spans="1:14" s="151" customFormat="1">
      <c r="A14" s="161" t="s">
        <v>68</v>
      </c>
      <c r="B14" s="148">
        <f>รายรับและสะสม!B18</f>
        <v>14726800</v>
      </c>
      <c r="C14" s="148">
        <f>รายรับ!C18</f>
        <v>12121023.390000001</v>
      </c>
      <c r="D14" s="148">
        <v>0</v>
      </c>
      <c r="E14" s="172">
        <f t="shared" si="0"/>
        <v>12054158.73</v>
      </c>
      <c r="F14" s="148">
        <f>รายรับและสะสม!D18</f>
        <v>1087778.28</v>
      </c>
      <c r="G14" s="148">
        <f>รายรับและสะสม!E18</f>
        <v>479933.9</v>
      </c>
      <c r="H14" s="148">
        <f>รายรับและสะสม!F18</f>
        <v>5260607.5999999996</v>
      </c>
      <c r="I14" s="148">
        <f>รายรับ!G18</f>
        <v>2422950.1100000003</v>
      </c>
      <c r="J14" s="148">
        <f>รายรับ!H18</f>
        <v>2620009.7999999998</v>
      </c>
      <c r="K14" s="148">
        <f>รายรับ!I18</f>
        <v>66229.7</v>
      </c>
      <c r="L14" s="148">
        <v>0</v>
      </c>
      <c r="M14" s="148">
        <f>รายรับ!K19</f>
        <v>116649.34</v>
      </c>
      <c r="N14" s="148">
        <v>0</v>
      </c>
    </row>
    <row r="15" spans="1:14" s="151" customFormat="1">
      <c r="A15" s="161" t="s">
        <v>69</v>
      </c>
      <c r="B15" s="148">
        <f>รายรับและสะสม!B19</f>
        <v>3493000</v>
      </c>
      <c r="C15" s="148">
        <f>รายรับ!C19</f>
        <v>3018830.6899999995</v>
      </c>
      <c r="D15" s="148">
        <v>0</v>
      </c>
      <c r="E15" s="172">
        <f t="shared" si="0"/>
        <v>2902181.3499999996</v>
      </c>
      <c r="F15" s="148">
        <f>รายรับและสะสม!D19</f>
        <v>343992.93000000005</v>
      </c>
      <c r="G15" s="148">
        <f>รายรับและสะสม!E19</f>
        <v>17359.41</v>
      </c>
      <c r="H15" s="148">
        <f>รายรับและสะสม!F19</f>
        <v>696850.29999999981</v>
      </c>
      <c r="I15" s="148">
        <f>รายรับ!G19</f>
        <v>1507541.1600000001</v>
      </c>
      <c r="J15" s="148">
        <f>รายรับ!H19</f>
        <v>328008.09000000003</v>
      </c>
      <c r="K15" s="148">
        <f>รายรับ!I19</f>
        <v>8429.4599999999991</v>
      </c>
      <c r="L15" s="148">
        <v>0</v>
      </c>
      <c r="M15" s="148">
        <v>0</v>
      </c>
      <c r="N15" s="148">
        <v>0</v>
      </c>
    </row>
    <row r="16" spans="1:14" s="151" customFormat="1">
      <c r="A16" s="161" t="s">
        <v>70</v>
      </c>
      <c r="B16" s="148">
        <f>รายรับและสะสม!B20</f>
        <v>9908800</v>
      </c>
      <c r="C16" s="148">
        <f>รายรับ!C20</f>
        <v>9393960</v>
      </c>
      <c r="D16" s="148">
        <f>รายรับ!C21</f>
        <v>96400</v>
      </c>
      <c r="E16" s="172">
        <f t="shared" si="0"/>
        <v>9490360</v>
      </c>
      <c r="F16" s="148">
        <f>รายรับและสะสม!D20</f>
        <v>236800</v>
      </c>
      <c r="G16" s="148">
        <f>รายรับและสะสม!E20</f>
        <v>1572000</v>
      </c>
      <c r="H16" s="148">
        <f>รายรับและสะสม!F20+รายรับและสะสม!F21</f>
        <v>1382400</v>
      </c>
      <c r="I16" s="148">
        <f>รายรับ!G20</f>
        <v>4356590</v>
      </c>
      <c r="J16" s="148">
        <f>รายรับ!H20</f>
        <v>960000</v>
      </c>
      <c r="K16" s="148">
        <f>รายรับ!I20</f>
        <v>982570</v>
      </c>
      <c r="L16" s="148">
        <v>0</v>
      </c>
      <c r="M16" s="148">
        <v>0</v>
      </c>
      <c r="N16" s="148">
        <v>0</v>
      </c>
    </row>
    <row r="17" spans="1:14" s="151" customFormat="1">
      <c r="A17" s="161" t="s">
        <v>71</v>
      </c>
      <c r="B17" s="148">
        <f>รายรับและสะสม!B22</f>
        <v>9354600</v>
      </c>
      <c r="C17" s="148">
        <f>รายรับ!C22</f>
        <v>7774779.5099999998</v>
      </c>
      <c r="D17" s="148">
        <f>รายรับ!C23</f>
        <v>13626700</v>
      </c>
      <c r="E17" s="172">
        <f t="shared" si="0"/>
        <v>22947479.509999998</v>
      </c>
      <c r="F17" s="148">
        <f>รายรับและสะสม!D22</f>
        <v>2682079.5099999998</v>
      </c>
      <c r="G17" s="148">
        <f>รายรับและสะสม!E22</f>
        <v>493000</v>
      </c>
      <c r="H17" s="148">
        <f>รายรับและสะสม!F22</f>
        <v>2705500</v>
      </c>
      <c r="I17" s="148">
        <f>รายรับ!G22</f>
        <v>500000</v>
      </c>
      <c r="J17" s="156">
        <v>16066900</v>
      </c>
      <c r="K17" s="148">
        <f>รายรับ!I22</f>
        <v>500000</v>
      </c>
      <c r="L17" s="148">
        <v>0</v>
      </c>
      <c r="M17" s="148">
        <v>0</v>
      </c>
      <c r="N17" s="148">
        <v>0</v>
      </c>
    </row>
    <row r="18" spans="1:14" s="151" customFormat="1">
      <c r="A18" s="161" t="s">
        <v>329</v>
      </c>
      <c r="B18" s="148">
        <v>0</v>
      </c>
      <c r="C18" s="148">
        <v>0</v>
      </c>
      <c r="D18" s="148">
        <v>0</v>
      </c>
      <c r="E18" s="172">
        <f t="shared" si="0"/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</row>
    <row r="19" spans="1:14" s="151" customFormat="1">
      <c r="A19" s="161" t="s">
        <v>330</v>
      </c>
      <c r="B19" s="148">
        <f>รายรับและสะสม!B24</f>
        <v>10258000</v>
      </c>
      <c r="C19" s="148">
        <f>รายรับ!C24</f>
        <v>9858000</v>
      </c>
      <c r="D19" s="148">
        <v>0</v>
      </c>
      <c r="E19" s="172">
        <f t="shared" si="0"/>
        <v>9858000</v>
      </c>
      <c r="F19" s="148">
        <v>0</v>
      </c>
      <c r="G19" s="148">
        <v>0</v>
      </c>
      <c r="H19" s="148">
        <v>9708000</v>
      </c>
      <c r="I19" s="148">
        <v>0</v>
      </c>
      <c r="J19" s="148">
        <v>0</v>
      </c>
      <c r="K19" s="148">
        <v>0</v>
      </c>
      <c r="L19" s="148">
        <v>150000</v>
      </c>
      <c r="M19" s="148">
        <v>0</v>
      </c>
      <c r="N19" s="148">
        <v>0</v>
      </c>
    </row>
    <row r="20" spans="1:14" s="151" customFormat="1" ht="14.4" thickBot="1">
      <c r="A20" s="150" t="s">
        <v>74</v>
      </c>
      <c r="B20" s="146">
        <f t="shared" ref="B20:N20" si="1">SUM(B9:B19)</f>
        <v>148800000</v>
      </c>
      <c r="C20" s="146">
        <f t="shared" si="1"/>
        <v>133039811.22</v>
      </c>
      <c r="D20" s="146">
        <f t="shared" si="1"/>
        <v>19436538.800000001</v>
      </c>
      <c r="E20" s="146">
        <f t="shared" si="1"/>
        <v>154022350.02000001</v>
      </c>
      <c r="F20" s="146">
        <f t="shared" si="1"/>
        <v>23599928.329999998</v>
      </c>
      <c r="G20" s="146">
        <f t="shared" si="1"/>
        <v>8216967.2800000003</v>
      </c>
      <c r="H20" s="146">
        <f t="shared" si="1"/>
        <v>46503769.5</v>
      </c>
      <c r="I20" s="146">
        <f t="shared" si="1"/>
        <v>14420255.84</v>
      </c>
      <c r="J20" s="146">
        <f t="shared" si="1"/>
        <v>34048050.93</v>
      </c>
      <c r="K20" s="146">
        <f t="shared" si="1"/>
        <v>3840206.16</v>
      </c>
      <c r="L20" s="146">
        <f t="shared" si="1"/>
        <v>576754</v>
      </c>
      <c r="M20" s="146">
        <f t="shared" si="1"/>
        <v>300163.33999999997</v>
      </c>
      <c r="N20" s="146">
        <f t="shared" si="1"/>
        <v>22516254.640000001</v>
      </c>
    </row>
    <row r="21" spans="1:14" s="151" customFormat="1" ht="14.4" thickTop="1">
      <c r="A21" s="159" t="s">
        <v>73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</row>
    <row r="22" spans="1:14" s="151" customFormat="1">
      <c r="A22" s="162" t="s">
        <v>76</v>
      </c>
      <c r="B22" s="163">
        <v>6040000</v>
      </c>
      <c r="C22" s="163">
        <v>7692166.6600000001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1:14" s="151" customFormat="1">
      <c r="A23" s="162" t="s">
        <v>77</v>
      </c>
      <c r="B23" s="163">
        <v>1243000</v>
      </c>
      <c r="C23" s="163">
        <v>1531024.05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</row>
    <row r="24" spans="1:14" s="151" customFormat="1">
      <c r="A24" s="162" t="s">
        <v>78</v>
      </c>
      <c r="B24" s="163">
        <v>6700000</v>
      </c>
      <c r="C24" s="163">
        <v>10095953.960000001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</row>
    <row r="25" spans="1:14" s="151" customFormat="1">
      <c r="A25" s="162" t="s">
        <v>103</v>
      </c>
      <c r="B25" s="163">
        <v>800000</v>
      </c>
      <c r="C25" s="163">
        <v>636812.6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  <row r="26" spans="1:14" s="151" customFormat="1">
      <c r="A26" s="162" t="s">
        <v>79</v>
      </c>
      <c r="B26" s="163">
        <v>7040000</v>
      </c>
      <c r="C26" s="163">
        <v>5298557.6399999997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</row>
    <row r="27" spans="1:14" s="151" customFormat="1">
      <c r="A27" s="162" t="s">
        <v>99</v>
      </c>
      <c r="B27" s="163">
        <v>10000</v>
      </c>
      <c r="C27" s="163">
        <v>118900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</row>
    <row r="28" spans="1:14" s="151" customFormat="1">
      <c r="A28" s="162" t="s">
        <v>80</v>
      </c>
      <c r="B28" s="163">
        <v>55871000</v>
      </c>
      <c r="C28" s="163">
        <v>60398032.200000003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  <row r="29" spans="1:14" s="151" customFormat="1">
      <c r="A29" s="162" t="s">
        <v>81</v>
      </c>
      <c r="B29" s="163">
        <v>71096000</v>
      </c>
      <c r="C29" s="163">
        <v>63767597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</row>
    <row r="30" spans="1:14" s="151" customFormat="1">
      <c r="A30" s="162" t="s">
        <v>106</v>
      </c>
      <c r="B30" s="163">
        <v>0</v>
      </c>
      <c r="C30" s="163">
        <v>5713438.7999999998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</row>
    <row r="31" spans="1:14" s="151" customFormat="1">
      <c r="A31" s="162" t="s">
        <v>82</v>
      </c>
      <c r="B31" s="163">
        <v>0</v>
      </c>
      <c r="C31" s="163">
        <v>13723100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</row>
    <row r="32" spans="1:14" s="151" customFormat="1" ht="14.4" thickBot="1">
      <c r="A32" s="150" t="s">
        <v>333</v>
      </c>
      <c r="B32" s="146">
        <f>SUM(B22:B31)</f>
        <v>148800000</v>
      </c>
      <c r="C32" s="146">
        <f>SUM(C22:C31)</f>
        <v>168975582.91000003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</row>
    <row r="33" spans="1:14" s="151" customFormat="1" ht="17.399999999999999" customHeight="1" thickTop="1" thickBot="1">
      <c r="A33" s="164" t="s">
        <v>367</v>
      </c>
      <c r="B33" s="152"/>
      <c r="C33" s="152"/>
      <c r="D33" s="152"/>
      <c r="E33" s="149">
        <f>C32-E20</f>
        <v>14953232.890000015</v>
      </c>
      <c r="F33" s="152"/>
      <c r="G33" s="152"/>
      <c r="H33" s="152"/>
      <c r="I33" s="152"/>
      <c r="J33" s="152"/>
      <c r="K33" s="152"/>
      <c r="L33" s="152"/>
      <c r="M33" s="152"/>
      <c r="N33" s="152"/>
    </row>
    <row r="34" spans="1:14" s="151" customFormat="1" ht="14.4" thickTop="1"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</row>
    <row r="35" spans="1:14" s="151" customFormat="1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</row>
    <row r="36" spans="1:14" s="151" customFormat="1"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</row>
    <row r="37" spans="1:14" s="151" customFormat="1" ht="14.4">
      <c r="A37" s="63"/>
      <c r="B37" s="66"/>
      <c r="C37" s="66"/>
      <c r="D37" s="66" t="s">
        <v>341</v>
      </c>
      <c r="E37" s="66"/>
      <c r="F37" s="66"/>
      <c r="G37" s="327" t="s">
        <v>337</v>
      </c>
      <c r="H37" s="327"/>
      <c r="I37" s="66"/>
      <c r="J37" s="327" t="s">
        <v>336</v>
      </c>
      <c r="K37" s="327"/>
      <c r="L37" s="62"/>
      <c r="M37" s="152"/>
      <c r="N37" s="152"/>
    </row>
    <row r="38" spans="1:14" s="151" customFormat="1" ht="14.4">
      <c r="A38" s="63"/>
      <c r="B38" s="66"/>
      <c r="C38" s="66"/>
      <c r="D38" s="66" t="s">
        <v>342</v>
      </c>
      <c r="E38" s="66"/>
      <c r="F38" s="66"/>
      <c r="G38" s="327" t="s">
        <v>338</v>
      </c>
      <c r="H38" s="327"/>
      <c r="I38" s="66"/>
      <c r="J38" s="327" t="s">
        <v>340</v>
      </c>
      <c r="K38" s="327"/>
      <c r="L38" s="62"/>
      <c r="M38" s="152"/>
      <c r="N38" s="152"/>
    </row>
    <row r="39" spans="1:14" s="151" customFormat="1" ht="14.4">
      <c r="A39" s="63"/>
      <c r="B39" s="66"/>
      <c r="C39" s="66"/>
      <c r="D39" s="327" t="s">
        <v>366</v>
      </c>
      <c r="E39" s="327"/>
      <c r="F39" s="66"/>
      <c r="G39" s="327" t="s">
        <v>339</v>
      </c>
      <c r="H39" s="327"/>
      <c r="I39" s="66"/>
      <c r="J39" s="66"/>
      <c r="K39" s="66"/>
      <c r="L39" s="62"/>
      <c r="M39" s="152"/>
      <c r="N39" s="152"/>
    </row>
    <row r="40" spans="1:14" s="151" customFormat="1"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</row>
    <row r="41" spans="1:14" s="151" customFormat="1"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</row>
    <row r="42" spans="1:14" s="151" customFormat="1"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</row>
    <row r="43" spans="1:14" s="151" customFormat="1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</row>
    <row r="44" spans="1:14" s="151" customFormat="1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</row>
    <row r="45" spans="1:14" s="151" customFormat="1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</row>
    <row r="46" spans="1:14" s="151" customFormat="1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</row>
    <row r="47" spans="1:14" s="151" customFormat="1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</row>
    <row r="48" spans="1:14" s="151" customFormat="1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</row>
    <row r="49" spans="2:14" s="151" customFormat="1"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2:14" s="151" customFormat="1"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</row>
    <row r="51" spans="2:14" s="151" customFormat="1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spans="2:14" s="151" customFormat="1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</row>
    <row r="53" spans="2:14" s="151" customFormat="1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</row>
    <row r="54" spans="2:14" s="151" customFormat="1"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</row>
    <row r="55" spans="2:14" s="151" customFormat="1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</row>
    <row r="56" spans="2:14" s="151" customFormat="1"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</row>
    <row r="57" spans="2:14" s="151" customFormat="1"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</row>
    <row r="58" spans="2:14" s="151" customFormat="1"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</row>
    <row r="59" spans="2:14" s="151" customFormat="1"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</row>
    <row r="60" spans="2:14" s="151" customFormat="1"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</row>
    <row r="61" spans="2:14" s="151" customFormat="1"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</row>
    <row r="62" spans="2:14" s="151" customFormat="1"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</row>
    <row r="63" spans="2:14" s="151" customFormat="1"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</row>
    <row r="64" spans="2:14" s="151" customFormat="1"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</row>
    <row r="65" spans="2:14" s="151" customFormat="1"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</row>
    <row r="66" spans="2:14" s="151" customFormat="1"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</row>
    <row r="67" spans="2:14" s="151" customFormat="1"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</row>
    <row r="68" spans="2:14" s="151" customFormat="1"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</row>
    <row r="69" spans="2:14" s="151" customFormat="1"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</row>
    <row r="70" spans="2:14" s="151" customFormat="1"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</row>
    <row r="71" spans="2:14" s="151" customFormat="1"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</row>
    <row r="72" spans="2:14" s="151" customFormat="1"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</row>
    <row r="73" spans="2:14" s="151" customFormat="1"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</row>
    <row r="74" spans="2:14" s="151" customFormat="1"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</row>
    <row r="75" spans="2:14" s="151" customFormat="1"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</row>
    <row r="76" spans="2:14" s="151" customFormat="1"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</row>
    <row r="77" spans="2:14" s="151" customFormat="1"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</row>
    <row r="78" spans="2:14" s="151" customFormat="1"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</row>
    <row r="79" spans="2:14" s="123" customFormat="1" ht="14.4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</row>
    <row r="80" spans="2:14" s="123" customFormat="1" ht="14.4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</row>
    <row r="81" spans="2:14" s="123" customFormat="1" ht="14.4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</row>
    <row r="82" spans="2:14" s="123" customFormat="1" ht="14.4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</row>
    <row r="83" spans="2:14" s="123" customFormat="1" ht="14.4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</row>
    <row r="84" spans="2:14" s="123" customFormat="1" ht="14.4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</row>
    <row r="85" spans="2:14" s="123" customFormat="1" ht="14.4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</row>
    <row r="86" spans="2:14" s="123" customFormat="1" ht="14.4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</row>
    <row r="87" spans="2:14" s="123" customFormat="1" ht="14.4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</row>
    <row r="88" spans="2:14" s="123" customFormat="1" ht="14.4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</row>
    <row r="89" spans="2:14" s="123" customFormat="1" ht="14.4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</row>
    <row r="90" spans="2:14" s="123" customFormat="1" ht="14.4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</row>
    <row r="91" spans="2:14" s="123" customFormat="1" ht="14.4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</row>
    <row r="92" spans="2:14" s="123" customFormat="1" ht="14.4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</row>
    <row r="93" spans="2:14" s="123" customFormat="1" ht="14.4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</row>
    <row r="94" spans="2:14" s="123" customFormat="1" ht="14.4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</row>
    <row r="95" spans="2:14" s="123" customFormat="1" ht="14.4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</row>
    <row r="96" spans="2:14" s="123" customFormat="1" ht="14.4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</row>
    <row r="97" spans="2:14" s="123" customFormat="1" ht="14.4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</row>
    <row r="98" spans="2:14" s="123" customFormat="1" ht="14.4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</row>
    <row r="99" spans="2:14" s="123" customFormat="1" ht="14.4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</row>
    <row r="100" spans="2:14" s="123" customFormat="1" ht="14.4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</row>
    <row r="101" spans="2:14" s="123" customFormat="1" ht="14.4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</row>
    <row r="102" spans="2:14" s="123" customFormat="1" ht="14.4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</row>
    <row r="103" spans="2:14" s="123" customFormat="1" ht="14.4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</row>
    <row r="104" spans="2:14" s="123" customFormat="1" ht="14.4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</row>
    <row r="105" spans="2:14" s="123" customFormat="1" ht="14.4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</row>
    <row r="106" spans="2:14" s="123" customFormat="1" ht="14.4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</row>
    <row r="107" spans="2:14" s="123" customFormat="1" ht="14.4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</row>
    <row r="108" spans="2:14" s="123" customFormat="1" ht="14.4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</row>
    <row r="109" spans="2:14" s="123" customFormat="1" ht="14.4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</row>
    <row r="110" spans="2:14" s="123" customFormat="1" ht="14.4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</row>
    <row r="111" spans="2:14" s="123" customFormat="1" ht="14.4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</row>
    <row r="112" spans="2:14" s="123" customFormat="1" ht="14.4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</row>
    <row r="113" spans="2:14" s="123" customFormat="1" ht="14.4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</row>
    <row r="114" spans="2:14" s="123" customFormat="1" ht="14.4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</row>
    <row r="115" spans="2:14" s="123" customFormat="1" ht="14.4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</row>
    <row r="116" spans="2:14" s="123" customFormat="1" ht="14.4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</row>
    <row r="117" spans="2:14" s="123" customFormat="1" ht="14.4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</row>
    <row r="118" spans="2:14" s="123" customFormat="1" ht="14.4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</row>
    <row r="119" spans="2:14" s="123" customFormat="1" ht="14.4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</row>
    <row r="120" spans="2:14" s="123" customFormat="1" ht="14.4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</row>
    <row r="121" spans="2:14" s="123" customFormat="1" ht="14.4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</row>
    <row r="122" spans="2:14" s="123" customFormat="1" ht="14.4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</row>
    <row r="123" spans="2:14" s="123" customFormat="1" ht="14.4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</row>
    <row r="124" spans="2:14" s="123" customFormat="1" ht="14.4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</row>
    <row r="125" spans="2:14" s="123" customFormat="1" ht="14.4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</row>
    <row r="126" spans="2:14" s="123" customFormat="1" ht="14.4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</row>
    <row r="127" spans="2:14" s="123" customFormat="1" ht="14.4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</row>
    <row r="128" spans="2:14" s="123" customFormat="1" ht="14.4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</row>
    <row r="129" spans="2:14" s="123" customFormat="1" ht="14.4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</row>
    <row r="130" spans="2:14" s="123" customFormat="1" ht="14.4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</row>
    <row r="131" spans="2:14" s="123" customFormat="1" ht="14.4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</row>
    <row r="132" spans="2:14" s="123" customFormat="1" ht="14.4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</row>
    <row r="133" spans="2:14" s="123" customFormat="1" ht="14.4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</row>
    <row r="134" spans="2:14" s="123" customFormat="1" ht="14.4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</row>
    <row r="135" spans="2:14" s="123" customFormat="1" ht="14.4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</row>
    <row r="136" spans="2:14" s="123" customFormat="1" ht="14.4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</row>
    <row r="137" spans="2:14" s="123" customFormat="1" ht="14.4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</row>
    <row r="138" spans="2:14" s="123" customFormat="1" ht="14.4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</row>
    <row r="139" spans="2:14" s="123" customFormat="1" ht="14.4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</row>
    <row r="140" spans="2:14" s="123" customFormat="1" ht="14.4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</row>
    <row r="141" spans="2:14" s="123" customFormat="1" ht="14.4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</row>
    <row r="142" spans="2:14" s="123" customFormat="1" ht="14.4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</row>
    <row r="143" spans="2:14" s="123" customFormat="1" ht="14.4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</row>
    <row r="144" spans="2:14" s="123" customFormat="1" ht="14.4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</row>
    <row r="145" spans="2:14" s="123" customFormat="1" ht="14.4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</row>
    <row r="146" spans="2:14" s="123" customFormat="1" ht="14.4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</row>
    <row r="147" spans="2:14" s="123" customFormat="1" ht="14.4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</row>
    <row r="148" spans="2:14" s="123" customFormat="1" ht="14.4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</row>
    <row r="149" spans="2:14" s="123" customFormat="1" ht="14.4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</row>
    <row r="150" spans="2:14" s="123" customFormat="1" ht="14.4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</row>
    <row r="151" spans="2:14" s="123" customFormat="1" ht="14.4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</row>
    <row r="152" spans="2:14" s="123" customFormat="1" ht="14.4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</row>
    <row r="153" spans="2:14" s="123" customFormat="1" ht="14.4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</row>
    <row r="154" spans="2:14" s="123" customFormat="1" ht="14.4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</row>
    <row r="155" spans="2:14" s="123" customFormat="1" ht="14.4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</row>
    <row r="156" spans="2:14" s="123" customFormat="1" ht="14.4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</row>
    <row r="157" spans="2:14" s="123" customFormat="1" ht="14.4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</row>
    <row r="158" spans="2:14" s="123" customFormat="1" ht="14.4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</row>
    <row r="159" spans="2:14" s="123" customFormat="1" ht="14.4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</row>
    <row r="160" spans="2:14" s="123" customFormat="1" ht="14.4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</row>
    <row r="161" spans="2:14" s="123" customFormat="1" ht="14.4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</row>
    <row r="162" spans="2:14" s="123" customFormat="1" ht="14.4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</row>
    <row r="163" spans="2:14" s="123" customFormat="1" ht="14.4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</row>
    <row r="164" spans="2:14" s="123" customFormat="1" ht="14.4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</row>
    <row r="165" spans="2:14" s="123" customFormat="1" ht="14.4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</row>
    <row r="166" spans="2:14" s="123" customFormat="1" ht="14.4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</row>
    <row r="167" spans="2:14" s="123" customFormat="1" ht="14.4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</row>
    <row r="168" spans="2:14" s="123" customFormat="1" ht="14.4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</row>
    <row r="169" spans="2:14" s="123" customFormat="1" ht="14.4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</row>
    <row r="170" spans="2:14" s="123" customFormat="1" ht="14.4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</row>
    <row r="171" spans="2:14" s="123" customFormat="1" ht="14.4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</row>
    <row r="172" spans="2:14" s="123" customFormat="1" ht="14.4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</row>
    <row r="173" spans="2:14" s="123" customFormat="1" ht="14.4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</row>
    <row r="174" spans="2:14" s="123" customFormat="1" ht="14.4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</row>
    <row r="175" spans="2:14" s="123" customFormat="1" ht="14.4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</row>
    <row r="176" spans="2:14" s="123" customFormat="1" ht="14.4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</row>
    <row r="177" spans="2:14" s="123" customFormat="1" ht="14.4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</row>
    <row r="178" spans="2:14" s="123" customFormat="1" ht="14.4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</row>
    <row r="179" spans="2:14" s="123" customFormat="1" ht="14.4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</row>
    <row r="180" spans="2:14" s="123" customFormat="1" ht="14.4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</row>
    <row r="181" spans="2:14" s="123" customFormat="1" ht="14.4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</row>
    <row r="182" spans="2:14" s="123" customFormat="1" ht="14.4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</row>
    <row r="183" spans="2:14" s="123" customFormat="1" ht="14.4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</row>
    <row r="184" spans="2:14" s="123" customFormat="1" ht="14.4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</row>
    <row r="185" spans="2:14" s="123" customFormat="1" ht="14.4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</row>
    <row r="186" spans="2:14" s="123" customFormat="1" ht="14.4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</row>
    <row r="187" spans="2:14" s="123" customFormat="1" ht="14.4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</row>
    <row r="188" spans="2:14" s="123" customFormat="1" ht="14.4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</row>
    <row r="189" spans="2:14" s="123" customFormat="1" ht="14.4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</row>
    <row r="190" spans="2:14" s="123" customFormat="1" ht="14.4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</row>
    <row r="191" spans="2:14" s="123" customFormat="1" ht="14.4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</row>
    <row r="192" spans="2:14" s="123" customFormat="1" ht="14.4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</row>
    <row r="193" spans="2:14" s="123" customFormat="1" ht="14.4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</row>
    <row r="194" spans="2:14" s="123" customFormat="1" ht="14.4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</row>
    <row r="195" spans="2:14" s="123" customFormat="1" ht="14.4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</row>
    <row r="196" spans="2:14" s="123" customFormat="1" ht="14.4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</row>
    <row r="197" spans="2:14" s="123" customFormat="1" ht="14.4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</row>
    <row r="198" spans="2:14" s="123" customFormat="1" ht="14.4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</row>
    <row r="199" spans="2:14" s="123" customFormat="1" ht="14.4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</row>
    <row r="200" spans="2:14" s="123" customFormat="1" ht="14.4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</row>
    <row r="201" spans="2:14" s="123" customFormat="1" ht="14.4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</row>
    <row r="202" spans="2:14" s="123" customFormat="1" ht="14.4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</row>
    <row r="203" spans="2:14" s="123" customFormat="1" ht="14.4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</row>
    <row r="204" spans="2:14" s="123" customFormat="1" ht="14.4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</row>
    <row r="205" spans="2:14" s="123" customFormat="1" ht="14.4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</row>
    <row r="206" spans="2:14" s="123" customFormat="1" ht="14.4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</row>
    <row r="207" spans="2:14" s="123" customFormat="1" ht="14.4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</row>
    <row r="208" spans="2:14" s="123" customFormat="1" ht="14.4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</row>
    <row r="209" spans="2:14" s="123" customFormat="1" ht="14.4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</row>
    <row r="210" spans="2:14" s="123" customFormat="1" ht="14.4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</row>
    <row r="211" spans="2:14" s="123" customFormat="1" ht="14.4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</row>
    <row r="212" spans="2:14" s="123" customFormat="1" ht="14.4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</row>
    <row r="213" spans="2:14" s="123" customFormat="1" ht="14.4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</row>
    <row r="214" spans="2:14" s="123" customFormat="1" ht="14.4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</row>
    <row r="215" spans="2:14" s="123" customFormat="1" ht="14.4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</row>
    <row r="216" spans="2:14" s="123" customFormat="1" ht="14.4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</row>
    <row r="217" spans="2:14" s="123" customFormat="1" ht="14.4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</row>
    <row r="218" spans="2:14" s="123" customFormat="1" ht="14.4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</row>
    <row r="219" spans="2:14" s="123" customFormat="1" ht="14.4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</row>
    <row r="220" spans="2:14" s="123" customFormat="1" ht="14.4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</row>
    <row r="221" spans="2:14" s="123" customFormat="1" ht="14.4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</row>
    <row r="222" spans="2:14" s="123" customFormat="1" ht="14.4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</row>
    <row r="223" spans="2:14" s="123" customFormat="1" ht="14.4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</row>
    <row r="224" spans="2:14" s="123" customFormat="1" ht="14.4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</row>
    <row r="225" spans="2:14" s="123" customFormat="1" ht="14.4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</row>
    <row r="226" spans="2:14" s="123" customFormat="1" ht="14.4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</row>
    <row r="227" spans="2:14" s="123" customFormat="1" ht="14.4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</row>
    <row r="228" spans="2:14" s="123" customFormat="1" ht="14.4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</row>
    <row r="229" spans="2:14" s="123" customFormat="1" ht="14.4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</row>
    <row r="230" spans="2:14" s="123" customFormat="1" ht="14.4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</row>
    <row r="231" spans="2:14" s="123" customFormat="1" ht="14.4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</row>
    <row r="232" spans="2:14" s="123" customFormat="1" ht="14.4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</row>
    <row r="233" spans="2:14" s="123" customFormat="1" ht="14.4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</row>
    <row r="234" spans="2:14" s="123" customFormat="1" ht="14.4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</row>
    <row r="235" spans="2:14" s="123" customFormat="1" ht="14.4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</row>
    <row r="236" spans="2:14" s="123" customFormat="1" ht="14.4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</row>
    <row r="237" spans="2:14" s="123" customFormat="1" ht="14.4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</row>
    <row r="238" spans="2:14" s="123" customFormat="1" ht="14.4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</row>
    <row r="239" spans="2:14" s="123" customFormat="1" ht="14.4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</row>
    <row r="240" spans="2:14" s="123" customFormat="1" ht="14.4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</row>
    <row r="241" spans="2:14" s="123" customFormat="1" ht="14.4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</row>
    <row r="242" spans="2:14" s="123" customFormat="1" ht="14.4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</row>
    <row r="243" spans="2:14" s="123" customFormat="1" ht="14.4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</row>
    <row r="244" spans="2:14" s="123" customFormat="1" ht="14.4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</row>
    <row r="245" spans="2:14" s="123" customFormat="1" ht="14.4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</row>
    <row r="246" spans="2:14" s="123" customFormat="1" ht="14.4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</row>
    <row r="247" spans="2:14" s="123" customFormat="1" ht="14.4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</row>
    <row r="248" spans="2:14" s="123" customFormat="1" ht="14.4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</row>
    <row r="249" spans="2:14" s="123" customFormat="1" ht="14.4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</row>
    <row r="250" spans="2:14" s="123" customFormat="1" ht="14.4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</row>
    <row r="251" spans="2:14" s="123" customFormat="1" ht="14.4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</row>
    <row r="252" spans="2:14" s="123" customFormat="1" ht="14.4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</row>
    <row r="253" spans="2:14" s="123" customFormat="1" ht="14.4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</row>
    <row r="254" spans="2:14" s="123" customFormat="1" ht="14.4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</row>
    <row r="255" spans="2:14" s="123" customFormat="1" ht="14.4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</row>
    <row r="256" spans="2:14" s="123" customFormat="1" ht="14.4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</row>
    <row r="257" spans="2:14" s="123" customFormat="1" ht="14.4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</row>
    <row r="258" spans="2:14" s="123" customFormat="1" ht="14.4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</row>
    <row r="259" spans="2:14" s="123" customFormat="1" ht="14.4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</row>
    <row r="260" spans="2:14" s="123" customFormat="1" ht="14.4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</row>
    <row r="261" spans="2:14" s="123" customFormat="1" ht="14.4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</row>
    <row r="262" spans="2:14" s="123" customFormat="1" ht="14.4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</row>
    <row r="263" spans="2:14" s="123" customFormat="1" ht="14.4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</row>
    <row r="264" spans="2:14" s="123" customFormat="1" ht="14.4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</row>
    <row r="265" spans="2:14" s="123" customFormat="1" ht="14.4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</row>
    <row r="266" spans="2:14" s="123" customFormat="1" ht="14.4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</row>
    <row r="267" spans="2:14" s="123" customFormat="1" ht="14.4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</row>
    <row r="268" spans="2:14" s="123" customFormat="1" ht="14.4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</row>
    <row r="269" spans="2:14" s="123" customFormat="1" ht="14.4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</row>
    <row r="270" spans="2:14" s="123" customFormat="1" ht="14.4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</row>
    <row r="271" spans="2:14" s="123" customFormat="1" ht="14.4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</row>
    <row r="272" spans="2:14" s="123" customFormat="1" ht="14.4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</row>
    <row r="273" spans="2:14" s="123" customFormat="1" ht="14.4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</row>
    <row r="274" spans="2:14" s="123" customFormat="1" ht="14.4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</row>
    <row r="275" spans="2:14" s="123" customFormat="1" ht="14.4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</row>
  </sheetData>
  <mergeCells count="9">
    <mergeCell ref="D39:E39"/>
    <mergeCell ref="G39:H39"/>
    <mergeCell ref="A1:N1"/>
    <mergeCell ref="A2:N2"/>
    <mergeCell ref="A3:N3"/>
    <mergeCell ref="G37:H37"/>
    <mergeCell ref="J37:K37"/>
    <mergeCell ref="G38:H38"/>
    <mergeCell ref="J38:K38"/>
  </mergeCells>
  <pageMargins left="0.2" right="0.16" top="0.18" bottom="0.16" header="0.23" footer="0.17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75"/>
  <sheetViews>
    <sheetView tabSelected="1" view="pageBreakPreview" topLeftCell="C22" zoomScaleSheetLayoutView="100" workbookViewId="0">
      <selection activeCell="I34" sqref="I34"/>
    </sheetView>
  </sheetViews>
  <sheetFormatPr defaultRowHeight="13.8"/>
  <cols>
    <col min="1" max="1" width="19.69921875" customWidth="1"/>
    <col min="2" max="2" width="9.09765625" style="128" customWidth="1"/>
    <col min="3" max="3" width="9.19921875" style="128" customWidth="1"/>
    <col min="4" max="4" width="8.69921875" style="128" customWidth="1"/>
    <col min="5" max="5" width="9.8984375" style="128" customWidth="1"/>
    <col min="6" max="6" width="8.69921875" style="128" customWidth="1"/>
    <col min="7" max="7" width="7.5" style="128" customWidth="1"/>
    <col min="8" max="8" width="7.796875" style="128" customWidth="1"/>
    <col min="9" max="9" width="8.19921875" style="128" customWidth="1"/>
    <col min="10" max="10" width="8.3984375" style="128" customWidth="1"/>
    <col min="11" max="11" width="8.69921875" style="128" customWidth="1"/>
    <col min="12" max="12" width="8.796875" style="128" customWidth="1"/>
    <col min="13" max="14" width="8.3984375" style="128" customWidth="1"/>
    <col min="15" max="15" width="7.796875" style="128" customWidth="1"/>
    <col min="16" max="16" width="7.5" style="128" customWidth="1"/>
    <col min="17" max="17" width="7.69921875" style="128" customWidth="1"/>
    <col min="18" max="18" width="8.69921875" style="128" customWidth="1"/>
  </cols>
  <sheetData>
    <row r="1" spans="1:18" s="151" customFormat="1">
      <c r="A1" s="329" t="s">
        <v>109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18" s="151" customFormat="1">
      <c r="A2" s="329" t="s">
        <v>368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</row>
    <row r="3" spans="1:18" s="151" customFormat="1">
      <c r="A3" s="329" t="s">
        <v>318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</row>
    <row r="4" spans="1:18" s="151" customFormat="1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s="155" customFormat="1">
      <c r="A5" s="153"/>
      <c r="B5" s="176"/>
      <c r="C5" s="154" t="s">
        <v>320</v>
      </c>
      <c r="D5" s="173" t="s">
        <v>323</v>
      </c>
      <c r="E5" s="154"/>
      <c r="F5" s="154" t="s">
        <v>320</v>
      </c>
      <c r="G5" s="154" t="s">
        <v>320</v>
      </c>
      <c r="H5" s="154" t="s">
        <v>320</v>
      </c>
      <c r="I5" s="154"/>
      <c r="J5" s="154" t="s">
        <v>324</v>
      </c>
      <c r="K5" s="154" t="s">
        <v>327</v>
      </c>
      <c r="L5" s="154"/>
      <c r="M5" s="154"/>
      <c r="N5" s="154" t="s">
        <v>328</v>
      </c>
      <c r="O5" s="154" t="s">
        <v>54</v>
      </c>
      <c r="P5" s="154" t="s">
        <v>55</v>
      </c>
      <c r="Q5" s="154"/>
      <c r="R5" s="154"/>
    </row>
    <row r="6" spans="1:18" s="155" customFormat="1">
      <c r="A6" s="180" t="s">
        <v>319</v>
      </c>
      <c r="B6" s="177" t="s">
        <v>52</v>
      </c>
      <c r="C6" s="156" t="s">
        <v>321</v>
      </c>
      <c r="D6" s="174" t="s">
        <v>331</v>
      </c>
      <c r="E6" s="156" t="s">
        <v>21</v>
      </c>
      <c r="F6" s="156" t="s">
        <v>15</v>
      </c>
      <c r="G6" s="156" t="s">
        <v>369</v>
      </c>
      <c r="H6" s="156" t="s">
        <v>112</v>
      </c>
      <c r="I6" s="156" t="s">
        <v>21</v>
      </c>
      <c r="J6" s="156" t="s">
        <v>325</v>
      </c>
      <c r="K6" s="156" t="s">
        <v>326</v>
      </c>
      <c r="L6" s="156" t="s">
        <v>56</v>
      </c>
      <c r="M6" s="156" t="s">
        <v>57</v>
      </c>
      <c r="N6" s="156" t="s">
        <v>236</v>
      </c>
      <c r="O6" s="156" t="s">
        <v>59</v>
      </c>
      <c r="P6" s="156" t="s">
        <v>334</v>
      </c>
      <c r="Q6" s="156" t="s">
        <v>105</v>
      </c>
      <c r="R6" s="156" t="s">
        <v>61</v>
      </c>
    </row>
    <row r="7" spans="1:18" s="155" customFormat="1">
      <c r="A7" s="157"/>
      <c r="B7" s="178"/>
      <c r="C7" s="158" t="s">
        <v>322</v>
      </c>
      <c r="D7" s="175" t="s">
        <v>332</v>
      </c>
      <c r="E7" s="158"/>
      <c r="F7" s="158"/>
      <c r="G7" s="158" t="s">
        <v>15</v>
      </c>
      <c r="H7" s="158"/>
      <c r="I7" s="158"/>
      <c r="J7" s="158"/>
      <c r="K7" s="158"/>
      <c r="L7" s="158"/>
      <c r="M7" s="158"/>
      <c r="N7" s="158"/>
      <c r="O7" s="158" t="s">
        <v>62</v>
      </c>
      <c r="P7" s="158" t="s">
        <v>63</v>
      </c>
      <c r="Q7" s="158"/>
      <c r="R7" s="158"/>
    </row>
    <row r="8" spans="1:18" s="151" customFormat="1">
      <c r="A8" s="179" t="s">
        <v>64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</row>
    <row r="9" spans="1:18" s="151" customFormat="1">
      <c r="A9" s="161" t="s">
        <v>61</v>
      </c>
      <c r="B9" s="148">
        <f>รายรับและสะสม!B9</f>
        <v>20862900</v>
      </c>
      <c r="C9" s="148">
        <f>[2]งบกลาง!$F$7</f>
        <v>18303495.84</v>
      </c>
      <c r="D9" s="148">
        <f>[2]งบกลาง!$F$8</f>
        <v>4212758.8</v>
      </c>
      <c r="E9" s="172">
        <f>J9+K9+L9+M9+N9+O9+P9+Q9+R9</f>
        <v>22516254.640000001</v>
      </c>
      <c r="F9" s="172">
        <v>0</v>
      </c>
      <c r="G9" s="172">
        <v>0</v>
      </c>
      <c r="H9" s="172">
        <v>0</v>
      </c>
      <c r="I9" s="172">
        <f>F9+G9+H9</f>
        <v>0</v>
      </c>
      <c r="J9" s="148">
        <v>0</v>
      </c>
      <c r="K9" s="148">
        <v>0</v>
      </c>
      <c r="L9" s="148">
        <v>0</v>
      </c>
      <c r="M9" s="148">
        <v>0</v>
      </c>
      <c r="N9" s="148">
        <v>0</v>
      </c>
      <c r="O9" s="148">
        <v>0</v>
      </c>
      <c r="P9" s="148">
        <v>0</v>
      </c>
      <c r="Q9" s="148">
        <v>0</v>
      </c>
      <c r="R9" s="148">
        <f>รายรับและสะสม!L9+รายรับและสะสม!L10</f>
        <v>22516254.640000001</v>
      </c>
    </row>
    <row r="10" spans="1:18" s="151" customFormat="1">
      <c r="A10" s="161" t="s">
        <v>65</v>
      </c>
      <c r="B10" s="148">
        <f>รายรับและสะสม!B11</f>
        <v>3836000</v>
      </c>
      <c r="C10" s="148">
        <f>[2]งานบริหารทั่วไป!$H$8</f>
        <v>3686850</v>
      </c>
      <c r="D10" s="148">
        <v>0</v>
      </c>
      <c r="E10" s="172">
        <f t="shared" ref="E10:E19" si="0">J10+K10+L10+M10+N10+O10+P10+Q10+R10</f>
        <v>3686850</v>
      </c>
      <c r="F10" s="172">
        <v>0</v>
      </c>
      <c r="G10" s="172">
        <v>0</v>
      </c>
      <c r="H10" s="172">
        <v>0</v>
      </c>
      <c r="I10" s="172">
        <f t="shared" ref="I10:I19" si="1">F10+G10+H10</f>
        <v>0</v>
      </c>
      <c r="J10" s="148">
        <f>รายรับและสะสม!D11</f>
        <v>3686850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</row>
    <row r="11" spans="1:18" s="151" customFormat="1">
      <c r="A11" s="161" t="s">
        <v>66</v>
      </c>
      <c r="B11" s="148">
        <f>รายรับและสะสม!B12</f>
        <v>51175000</v>
      </c>
      <c r="C11" s="148">
        <f>รายรับ!C12</f>
        <v>49744944.939999998</v>
      </c>
      <c r="D11" s="148">
        <f>รายรับ!C13</f>
        <v>1070280</v>
      </c>
      <c r="E11" s="172">
        <f t="shared" si="0"/>
        <v>50815224.939999998</v>
      </c>
      <c r="F11" s="172">
        <v>0</v>
      </c>
      <c r="G11" s="172">
        <v>0</v>
      </c>
      <c r="H11" s="172">
        <v>0</v>
      </c>
      <c r="I11" s="172">
        <f t="shared" si="1"/>
        <v>0</v>
      </c>
      <c r="J11" s="148">
        <f>รายรับและสะสม!D12</f>
        <v>12367905.800000001</v>
      </c>
      <c r="K11" s="148">
        <f>รายรับและสะสม!E12</f>
        <v>5041470.97</v>
      </c>
      <c r="L11" s="148">
        <f>รายรับและสะสม!F12</f>
        <v>20064140.599999998</v>
      </c>
      <c r="M11" s="148">
        <f>รายรับและสะสม!G12</f>
        <v>3093437.0300000003</v>
      </c>
      <c r="N11" s="148">
        <f>รายรับ!H12+รายรับ!H13</f>
        <v>8259510.54</v>
      </c>
      <c r="O11" s="148">
        <f>รายรับ!I12+รายรับ!I13</f>
        <v>1988760</v>
      </c>
      <c r="P11" s="148">
        <v>0</v>
      </c>
      <c r="Q11" s="148">
        <v>0</v>
      </c>
      <c r="R11" s="148">
        <v>0</v>
      </c>
    </row>
    <row r="12" spans="1:18" s="151" customFormat="1">
      <c r="A12" s="161" t="s">
        <v>35</v>
      </c>
      <c r="B12" s="148">
        <f>รายรับและสะสม!B14</f>
        <v>2560000</v>
      </c>
      <c r="C12" s="148">
        <f>รายรับ!C14</f>
        <v>1733180</v>
      </c>
      <c r="D12" s="148">
        <f>รายรับ!C15</f>
        <v>430400</v>
      </c>
      <c r="E12" s="172">
        <f t="shared" si="0"/>
        <v>2163580</v>
      </c>
      <c r="F12" s="172">
        <v>0</v>
      </c>
      <c r="G12" s="172">
        <v>0</v>
      </c>
      <c r="H12" s="172">
        <v>0</v>
      </c>
      <c r="I12" s="172">
        <f t="shared" si="1"/>
        <v>0</v>
      </c>
      <c r="J12" s="148">
        <f>รายรับและสะสม!D14</f>
        <v>1061270</v>
      </c>
      <c r="K12" s="148">
        <f>รายรับและสะสม!E14</f>
        <v>131790</v>
      </c>
      <c r="L12" s="148">
        <f>รายรับและสะสม!F14+รายรับและสะสม!F15</f>
        <v>469300</v>
      </c>
      <c r="M12" s="148">
        <f>รายรับ!G14</f>
        <v>92860</v>
      </c>
      <c r="N12" s="148">
        <f>รายรับ!H14+รายรับ!H15</f>
        <v>408360</v>
      </c>
      <c r="O12" s="148">
        <v>0</v>
      </c>
      <c r="P12" s="148">
        <v>0</v>
      </c>
      <c r="Q12" s="148">
        <v>0</v>
      </c>
      <c r="R12" s="148">
        <v>0</v>
      </c>
    </row>
    <row r="13" spans="1:18" s="151" customFormat="1">
      <c r="A13" s="161" t="s">
        <v>67</v>
      </c>
      <c r="B13" s="148">
        <f>รายรับและสะสม!B16</f>
        <v>22624900</v>
      </c>
      <c r="C13" s="148">
        <f>รายรับ!C16</f>
        <v>17404746.850000001</v>
      </c>
      <c r="D13" s="148">
        <v>0</v>
      </c>
      <c r="E13" s="172">
        <f t="shared" si="0"/>
        <v>17588260.850000001</v>
      </c>
      <c r="F13" s="172">
        <v>0</v>
      </c>
      <c r="G13" s="172">
        <v>0</v>
      </c>
      <c r="H13" s="172">
        <v>0</v>
      </c>
      <c r="I13" s="172">
        <f t="shared" si="1"/>
        <v>0</v>
      </c>
      <c r="J13" s="148">
        <f>รายรับและสะสม!D16</f>
        <v>2133251.81</v>
      </c>
      <c r="K13" s="148">
        <f>รายรับและสะสม!E16</f>
        <v>481413</v>
      </c>
      <c r="L13" s="148">
        <f>รายรับและสะสม!F16</f>
        <v>6216971</v>
      </c>
      <c r="M13" s="148">
        <f>รายรับ!G16</f>
        <v>2446877.54</v>
      </c>
      <c r="N13" s="148">
        <f>รายรับ!H16</f>
        <v>5405262.5</v>
      </c>
      <c r="O13" s="148">
        <f>รายรับ!I16</f>
        <v>294217</v>
      </c>
      <c r="P13" s="148">
        <f>รายรับ!J16</f>
        <v>426754</v>
      </c>
      <c r="Q13" s="148">
        <f>รายรับ!K18</f>
        <v>183514</v>
      </c>
      <c r="R13" s="148">
        <v>0</v>
      </c>
    </row>
    <row r="14" spans="1:18" s="151" customFormat="1">
      <c r="A14" s="161" t="s">
        <v>68</v>
      </c>
      <c r="B14" s="148">
        <f>รายรับและสะสม!B18</f>
        <v>14726800</v>
      </c>
      <c r="C14" s="148">
        <f>รายรับ!C18</f>
        <v>12121023.390000001</v>
      </c>
      <c r="D14" s="148">
        <v>0</v>
      </c>
      <c r="E14" s="172">
        <f t="shared" si="0"/>
        <v>12054158.73</v>
      </c>
      <c r="F14" s="172">
        <v>0</v>
      </c>
      <c r="G14" s="172">
        <v>0</v>
      </c>
      <c r="H14" s="172">
        <v>0</v>
      </c>
      <c r="I14" s="172">
        <f t="shared" si="1"/>
        <v>0</v>
      </c>
      <c r="J14" s="148">
        <f>รายรับและสะสม!D18</f>
        <v>1087778.28</v>
      </c>
      <c r="K14" s="148">
        <f>รายรับและสะสม!E18</f>
        <v>479933.9</v>
      </c>
      <c r="L14" s="148">
        <f>รายรับและสะสม!F18</f>
        <v>5260607.5999999996</v>
      </c>
      <c r="M14" s="148">
        <f>รายรับ!G18</f>
        <v>2422950.1100000003</v>
      </c>
      <c r="N14" s="148">
        <f>รายรับ!H18</f>
        <v>2620009.7999999998</v>
      </c>
      <c r="O14" s="148">
        <f>รายรับ!I18</f>
        <v>66229.7</v>
      </c>
      <c r="P14" s="148">
        <v>0</v>
      </c>
      <c r="Q14" s="148">
        <f>รายรับ!K19</f>
        <v>116649.34</v>
      </c>
      <c r="R14" s="148">
        <v>0</v>
      </c>
    </row>
    <row r="15" spans="1:18" s="151" customFormat="1">
      <c r="A15" s="161" t="s">
        <v>69</v>
      </c>
      <c r="B15" s="148">
        <f>รายรับและสะสม!B19</f>
        <v>3493000</v>
      </c>
      <c r="C15" s="148">
        <f>รายรับ!C19</f>
        <v>3018830.6899999995</v>
      </c>
      <c r="D15" s="148">
        <v>0</v>
      </c>
      <c r="E15" s="172">
        <f t="shared" si="0"/>
        <v>2902181.3499999996</v>
      </c>
      <c r="F15" s="172">
        <v>0</v>
      </c>
      <c r="G15" s="172">
        <v>0</v>
      </c>
      <c r="H15" s="172">
        <v>0</v>
      </c>
      <c r="I15" s="172">
        <f t="shared" si="1"/>
        <v>0</v>
      </c>
      <c r="J15" s="148">
        <f>รายรับและสะสม!D19</f>
        <v>343992.93000000005</v>
      </c>
      <c r="K15" s="148">
        <f>รายรับและสะสม!E19</f>
        <v>17359.41</v>
      </c>
      <c r="L15" s="148">
        <f>รายรับและสะสม!F19</f>
        <v>696850.29999999981</v>
      </c>
      <c r="M15" s="148">
        <f>รายรับ!G19</f>
        <v>1507541.1600000001</v>
      </c>
      <c r="N15" s="148">
        <f>รายรับ!H19</f>
        <v>328008.09000000003</v>
      </c>
      <c r="O15" s="148">
        <f>รายรับ!I19</f>
        <v>8429.4599999999991</v>
      </c>
      <c r="P15" s="148">
        <v>0</v>
      </c>
      <c r="Q15" s="148">
        <v>0</v>
      </c>
      <c r="R15" s="148">
        <v>0</v>
      </c>
    </row>
    <row r="16" spans="1:18" s="151" customFormat="1">
      <c r="A16" s="161" t="s">
        <v>70</v>
      </c>
      <c r="B16" s="148">
        <f>รายรับและสะสม!B20</f>
        <v>9908800</v>
      </c>
      <c r="C16" s="148">
        <f>รายรับ!C20</f>
        <v>9393960</v>
      </c>
      <c r="D16" s="148">
        <f>รายรับ!C21</f>
        <v>96400</v>
      </c>
      <c r="E16" s="172">
        <f t="shared" si="0"/>
        <v>9490360</v>
      </c>
      <c r="F16" s="172">
        <v>0</v>
      </c>
      <c r="G16" s="172">
        <v>0</v>
      </c>
      <c r="H16" s="172">
        <v>0</v>
      </c>
      <c r="I16" s="172">
        <f t="shared" si="1"/>
        <v>0</v>
      </c>
      <c r="J16" s="148">
        <f>รายรับและสะสม!D20</f>
        <v>236800</v>
      </c>
      <c r="K16" s="148">
        <f>รายรับและสะสม!E20</f>
        <v>1572000</v>
      </c>
      <c r="L16" s="148">
        <f>รายรับและสะสม!F20+รายรับและสะสม!F21</f>
        <v>1382400</v>
      </c>
      <c r="M16" s="148">
        <f>รายรับ!G20</f>
        <v>4356590</v>
      </c>
      <c r="N16" s="148">
        <f>รายรับ!H20</f>
        <v>960000</v>
      </c>
      <c r="O16" s="148">
        <f>รายรับ!I20</f>
        <v>982570</v>
      </c>
      <c r="P16" s="148">
        <v>0</v>
      </c>
      <c r="Q16" s="148">
        <v>0</v>
      </c>
      <c r="R16" s="148">
        <v>0</v>
      </c>
    </row>
    <row r="17" spans="1:18" s="151" customFormat="1">
      <c r="A17" s="161" t="s">
        <v>71</v>
      </c>
      <c r="B17" s="148">
        <f>รายรับและสะสม!B22</f>
        <v>9354600</v>
      </c>
      <c r="C17" s="148">
        <f>รายรับ!C22</f>
        <v>7774779.5099999998</v>
      </c>
      <c r="D17" s="148">
        <f>รายรับ!C23</f>
        <v>13626700</v>
      </c>
      <c r="E17" s="172">
        <f t="shared" si="0"/>
        <v>22947479.509999998</v>
      </c>
      <c r="F17" s="172">
        <v>1546000</v>
      </c>
      <c r="G17" s="172">
        <v>0</v>
      </c>
      <c r="H17" s="172">
        <v>0</v>
      </c>
      <c r="I17" s="172">
        <f t="shared" si="1"/>
        <v>1546000</v>
      </c>
      <c r="J17" s="148">
        <f>รายรับและสะสม!D22</f>
        <v>2682079.5099999998</v>
      </c>
      <c r="K17" s="148">
        <f>รายรับและสะสม!E22</f>
        <v>493000</v>
      </c>
      <c r="L17" s="148">
        <f>รายรับและสะสม!F22</f>
        <v>2705500</v>
      </c>
      <c r="M17" s="148">
        <f>รายรับ!G22</f>
        <v>500000</v>
      </c>
      <c r="N17" s="156">
        <v>16066900</v>
      </c>
      <c r="O17" s="148">
        <f>รายรับ!I22</f>
        <v>500000</v>
      </c>
      <c r="P17" s="148">
        <v>0</v>
      </c>
      <c r="Q17" s="148">
        <v>0</v>
      </c>
      <c r="R17" s="148">
        <v>0</v>
      </c>
    </row>
    <row r="18" spans="1:18" s="151" customFormat="1">
      <c r="A18" s="161" t="s">
        <v>329</v>
      </c>
      <c r="B18" s="148">
        <v>0</v>
      </c>
      <c r="C18" s="148">
        <v>0</v>
      </c>
      <c r="D18" s="148">
        <v>0</v>
      </c>
      <c r="E18" s="172">
        <f t="shared" si="0"/>
        <v>0</v>
      </c>
      <c r="F18" s="172">
        <v>0</v>
      </c>
      <c r="G18" s="172">
        <v>0</v>
      </c>
      <c r="H18" s="172">
        <v>0</v>
      </c>
      <c r="I18" s="172">
        <f t="shared" si="1"/>
        <v>0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  <c r="O18" s="148">
        <v>0</v>
      </c>
      <c r="P18" s="148">
        <v>0</v>
      </c>
      <c r="Q18" s="148">
        <v>0</v>
      </c>
      <c r="R18" s="148">
        <v>0</v>
      </c>
    </row>
    <row r="19" spans="1:18" s="151" customFormat="1">
      <c r="A19" s="161" t="s">
        <v>330</v>
      </c>
      <c r="B19" s="148">
        <f>รายรับและสะสม!B24</f>
        <v>10258000</v>
      </c>
      <c r="C19" s="148">
        <f>รายรับ!C24</f>
        <v>9858000</v>
      </c>
      <c r="D19" s="148">
        <v>0</v>
      </c>
      <c r="E19" s="172">
        <f t="shared" si="0"/>
        <v>9858000</v>
      </c>
      <c r="F19" s="172">
        <v>0</v>
      </c>
      <c r="G19" s="172">
        <v>0</v>
      </c>
      <c r="H19" s="172">
        <v>0</v>
      </c>
      <c r="I19" s="172">
        <f t="shared" si="1"/>
        <v>0</v>
      </c>
      <c r="J19" s="148">
        <v>0</v>
      </c>
      <c r="K19" s="148">
        <v>0</v>
      </c>
      <c r="L19" s="148">
        <v>9708000</v>
      </c>
      <c r="M19" s="148">
        <v>0</v>
      </c>
      <c r="N19" s="148">
        <v>0</v>
      </c>
      <c r="O19" s="148">
        <v>0</v>
      </c>
      <c r="P19" s="148">
        <v>150000</v>
      </c>
      <c r="Q19" s="148">
        <v>0</v>
      </c>
      <c r="R19" s="148">
        <v>0</v>
      </c>
    </row>
    <row r="20" spans="1:18" s="151" customFormat="1" ht="14.4" thickBot="1">
      <c r="A20" s="150" t="s">
        <v>74</v>
      </c>
      <c r="B20" s="146">
        <f t="shared" ref="B20:R20" si="2">SUM(B9:B19)</f>
        <v>148800000</v>
      </c>
      <c r="C20" s="146">
        <f t="shared" si="2"/>
        <v>133039811.22</v>
      </c>
      <c r="D20" s="146">
        <f t="shared" si="2"/>
        <v>19436538.800000001</v>
      </c>
      <c r="E20" s="146">
        <f t="shared" si="2"/>
        <v>154022350.02000001</v>
      </c>
      <c r="F20" s="146">
        <f>SUM(F9:F19)</f>
        <v>1546000</v>
      </c>
      <c r="G20" s="146">
        <f>SUM(G9:G19)</f>
        <v>0</v>
      </c>
      <c r="H20" s="146">
        <f>SUM(H9:H19)</f>
        <v>0</v>
      </c>
      <c r="I20" s="146">
        <f>SUM(I9:I19)</f>
        <v>1546000</v>
      </c>
      <c r="J20" s="146">
        <f t="shared" si="2"/>
        <v>23599928.329999998</v>
      </c>
      <c r="K20" s="146">
        <f t="shared" si="2"/>
        <v>8216967.2800000003</v>
      </c>
      <c r="L20" s="146">
        <f t="shared" si="2"/>
        <v>46503769.5</v>
      </c>
      <c r="M20" s="146">
        <f t="shared" si="2"/>
        <v>14420255.84</v>
      </c>
      <c r="N20" s="146">
        <f t="shared" si="2"/>
        <v>34048050.93</v>
      </c>
      <c r="O20" s="146">
        <f t="shared" si="2"/>
        <v>3840206.16</v>
      </c>
      <c r="P20" s="146">
        <f t="shared" si="2"/>
        <v>576754</v>
      </c>
      <c r="Q20" s="146">
        <f t="shared" si="2"/>
        <v>300163.33999999997</v>
      </c>
      <c r="R20" s="146">
        <f t="shared" si="2"/>
        <v>22516254.640000001</v>
      </c>
    </row>
    <row r="21" spans="1:18" s="151" customFormat="1" ht="14.4" thickTop="1">
      <c r="A21" s="159" t="s">
        <v>73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</row>
    <row r="22" spans="1:18" s="151" customFormat="1">
      <c r="A22" s="162" t="s">
        <v>76</v>
      </c>
      <c r="B22" s="163">
        <v>6040000</v>
      </c>
      <c r="C22" s="163">
        <v>7692166.6600000001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</row>
    <row r="23" spans="1:18" s="151" customFormat="1">
      <c r="A23" s="162" t="s">
        <v>77</v>
      </c>
      <c r="B23" s="163">
        <v>1243000</v>
      </c>
      <c r="C23" s="163">
        <v>1531024.05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</row>
    <row r="24" spans="1:18" s="151" customFormat="1">
      <c r="A24" s="162" t="s">
        <v>78</v>
      </c>
      <c r="B24" s="163">
        <v>6700000</v>
      </c>
      <c r="C24" s="163">
        <v>10095953.960000001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</row>
    <row r="25" spans="1:18" s="151" customFormat="1">
      <c r="A25" s="162" t="s">
        <v>103</v>
      </c>
      <c r="B25" s="163">
        <v>800000</v>
      </c>
      <c r="C25" s="163">
        <v>636812.6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</row>
    <row r="26" spans="1:18" s="151" customFormat="1">
      <c r="A26" s="162" t="s">
        <v>79</v>
      </c>
      <c r="B26" s="163">
        <v>7040000</v>
      </c>
      <c r="C26" s="163">
        <v>5298557.6399999997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s="151" customFormat="1">
      <c r="A27" s="162" t="s">
        <v>99</v>
      </c>
      <c r="B27" s="163">
        <v>10000</v>
      </c>
      <c r="C27" s="163">
        <v>118900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51" customFormat="1">
      <c r="A28" s="162" t="s">
        <v>80</v>
      </c>
      <c r="B28" s="163">
        <v>55871000</v>
      </c>
      <c r="C28" s="163">
        <v>60398032.200000003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51" customFormat="1">
      <c r="A29" s="162" t="s">
        <v>81</v>
      </c>
      <c r="B29" s="163">
        <v>71096000</v>
      </c>
      <c r="C29" s="163">
        <v>63767597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51" customFormat="1">
      <c r="A30" s="162" t="s">
        <v>106</v>
      </c>
      <c r="B30" s="163">
        <v>0</v>
      </c>
      <c r="C30" s="163">
        <v>5713438.7999999998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</row>
    <row r="31" spans="1:18" s="151" customFormat="1">
      <c r="A31" s="162" t="s">
        <v>82</v>
      </c>
      <c r="B31" s="163">
        <v>0</v>
      </c>
      <c r="C31" s="163">
        <v>13723100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</row>
    <row r="32" spans="1:18" s="151" customFormat="1" ht="14.4" thickBot="1">
      <c r="A32" s="150" t="s">
        <v>333</v>
      </c>
      <c r="B32" s="146">
        <f>SUM(B22:B31)</f>
        <v>148800000</v>
      </c>
      <c r="C32" s="146">
        <f>SUM(C22:C31)</f>
        <v>168975582.91000003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</row>
    <row r="33" spans="1:18" s="151" customFormat="1" ht="17.399999999999999" customHeight="1" thickTop="1" thickBot="1">
      <c r="A33" s="164" t="s">
        <v>367</v>
      </c>
      <c r="B33" s="152"/>
      <c r="C33" s="152"/>
      <c r="D33" s="152"/>
      <c r="E33" s="149">
        <f>C32-E20</f>
        <v>14953232.890000015</v>
      </c>
      <c r="F33" s="182"/>
      <c r="G33" s="182"/>
      <c r="H33" s="182"/>
      <c r="I33" s="182"/>
      <c r="J33" s="152"/>
      <c r="K33" s="152"/>
      <c r="L33" s="152"/>
      <c r="M33" s="152"/>
      <c r="N33" s="152"/>
      <c r="O33" s="152"/>
      <c r="P33" s="152"/>
      <c r="Q33" s="152"/>
      <c r="R33" s="152"/>
    </row>
    <row r="34" spans="1:18" s="151" customFormat="1" ht="14.4" thickTop="1"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</row>
    <row r="35" spans="1:18" s="151" customFormat="1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</row>
    <row r="36" spans="1:18" s="151" customFormat="1"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</row>
    <row r="37" spans="1:18" s="151" customFormat="1" ht="14.4">
      <c r="A37" s="63"/>
      <c r="B37" s="66"/>
      <c r="C37" s="66"/>
      <c r="D37" s="66" t="s">
        <v>341</v>
      </c>
      <c r="E37" s="66"/>
      <c r="F37" s="66"/>
      <c r="G37" s="66"/>
      <c r="H37" s="66"/>
      <c r="I37" s="327" t="s">
        <v>337</v>
      </c>
      <c r="J37" s="327"/>
      <c r="K37" s="327"/>
      <c r="L37" s="327"/>
      <c r="M37" s="66"/>
      <c r="N37" s="327" t="s">
        <v>336</v>
      </c>
      <c r="O37" s="327"/>
      <c r="P37" s="62"/>
      <c r="Q37" s="152"/>
      <c r="R37" s="152"/>
    </row>
    <row r="38" spans="1:18" s="151" customFormat="1" ht="14.4">
      <c r="A38" s="63"/>
      <c r="B38" s="66"/>
      <c r="C38" s="66"/>
      <c r="D38" s="66" t="s">
        <v>342</v>
      </c>
      <c r="E38" s="66"/>
      <c r="F38" s="66"/>
      <c r="G38" s="66"/>
      <c r="H38" s="66"/>
      <c r="I38" s="327" t="s">
        <v>338</v>
      </c>
      <c r="J38" s="327"/>
      <c r="K38" s="327"/>
      <c r="L38" s="327"/>
      <c r="M38" s="66"/>
      <c r="N38" s="327" t="s">
        <v>340</v>
      </c>
      <c r="O38" s="327"/>
      <c r="P38" s="62"/>
      <c r="Q38" s="152"/>
      <c r="R38" s="152"/>
    </row>
    <row r="39" spans="1:18" s="151" customFormat="1" ht="14.4">
      <c r="A39" s="63"/>
      <c r="B39" s="66"/>
      <c r="C39" s="66"/>
      <c r="D39" s="327" t="s">
        <v>366</v>
      </c>
      <c r="E39" s="327"/>
      <c r="F39" s="181"/>
      <c r="G39" s="181"/>
      <c r="H39" s="181"/>
      <c r="I39" s="327" t="s">
        <v>339</v>
      </c>
      <c r="J39" s="327"/>
      <c r="K39" s="327"/>
      <c r="L39" s="327"/>
      <c r="M39" s="66"/>
      <c r="N39" s="66"/>
      <c r="O39" s="66"/>
      <c r="P39" s="62"/>
      <c r="Q39" s="152"/>
      <c r="R39" s="152"/>
    </row>
    <row r="40" spans="1:18" s="151" customFormat="1"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</row>
    <row r="41" spans="1:18" s="151" customFormat="1"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</row>
    <row r="42" spans="1:18" s="151" customFormat="1"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</row>
    <row r="43" spans="1:18" s="151" customFormat="1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</row>
    <row r="44" spans="1:18" s="151" customFormat="1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</row>
    <row r="45" spans="1:18" s="151" customFormat="1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</row>
    <row r="46" spans="1:18" s="151" customFormat="1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</row>
    <row r="47" spans="1:18" s="151" customFormat="1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</row>
    <row r="48" spans="1:18" s="151" customFormat="1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</row>
    <row r="49" spans="2:18" s="151" customFormat="1"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</row>
    <row r="50" spans="2:18" s="151" customFormat="1"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</row>
    <row r="51" spans="2:18" s="151" customFormat="1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</row>
    <row r="52" spans="2:18" s="151" customFormat="1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</row>
    <row r="53" spans="2:18" s="151" customFormat="1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</row>
    <row r="54" spans="2:18" s="151" customFormat="1"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</row>
    <row r="55" spans="2:18" s="151" customFormat="1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</row>
    <row r="56" spans="2:18" s="151" customFormat="1"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</row>
    <row r="57" spans="2:18" s="151" customFormat="1"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</row>
    <row r="58" spans="2:18" s="151" customFormat="1"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</row>
    <row r="59" spans="2:18" s="151" customFormat="1"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</row>
    <row r="60" spans="2:18" s="151" customFormat="1"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</row>
    <row r="61" spans="2:18" s="151" customFormat="1"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</row>
    <row r="62" spans="2:18" s="151" customFormat="1"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</row>
    <row r="63" spans="2:18" s="151" customFormat="1"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</row>
    <row r="64" spans="2:18" s="151" customFormat="1"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</row>
    <row r="65" spans="2:18" s="151" customFormat="1"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</row>
    <row r="66" spans="2:18" s="151" customFormat="1"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</row>
    <row r="67" spans="2:18" s="151" customFormat="1"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</row>
    <row r="68" spans="2:18" s="151" customFormat="1"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</row>
    <row r="69" spans="2:18" s="151" customFormat="1"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</row>
    <row r="70" spans="2:18" s="151" customFormat="1"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</row>
    <row r="71" spans="2:18" s="151" customFormat="1"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</row>
    <row r="72" spans="2:18" s="151" customFormat="1"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</row>
    <row r="73" spans="2:18" s="151" customFormat="1"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</row>
    <row r="74" spans="2:18" s="151" customFormat="1"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</row>
    <row r="75" spans="2:18" s="151" customFormat="1"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</row>
    <row r="76" spans="2:18" s="151" customFormat="1"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</row>
    <row r="77" spans="2:18" s="151" customFormat="1"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</row>
    <row r="78" spans="2:18" s="151" customFormat="1"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</row>
    <row r="79" spans="2:18" s="123" customFormat="1" ht="14.4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2:18" s="123" customFormat="1" ht="14.4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</row>
    <row r="81" spans="2:18" s="123" customFormat="1" ht="14.4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</row>
    <row r="82" spans="2:18" s="123" customFormat="1" ht="14.4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</row>
    <row r="83" spans="2:18" s="123" customFormat="1" ht="14.4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</row>
    <row r="84" spans="2:18" s="123" customFormat="1" ht="14.4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</row>
    <row r="85" spans="2:18" s="123" customFormat="1" ht="14.4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</row>
    <row r="86" spans="2:18" s="123" customFormat="1" ht="14.4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</row>
    <row r="87" spans="2:18" s="123" customFormat="1" ht="14.4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</row>
    <row r="88" spans="2:18" s="123" customFormat="1" ht="14.4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</row>
    <row r="89" spans="2:18" s="123" customFormat="1" ht="14.4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</row>
    <row r="90" spans="2:18" s="123" customFormat="1" ht="14.4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</row>
    <row r="91" spans="2:18" s="123" customFormat="1" ht="14.4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</row>
    <row r="92" spans="2:18" s="123" customFormat="1" ht="14.4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</row>
    <row r="93" spans="2:18" s="123" customFormat="1" ht="14.4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</row>
    <row r="94" spans="2:18" s="123" customFormat="1" ht="14.4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2:18" s="123" customFormat="1" ht="14.4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2:18" s="123" customFormat="1" ht="14.4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</row>
    <row r="97" spans="2:18" s="123" customFormat="1" ht="14.4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</row>
    <row r="98" spans="2:18" s="123" customFormat="1" ht="14.4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2:18" s="123" customFormat="1" ht="14.4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</row>
    <row r="100" spans="2:18" s="123" customFormat="1" ht="14.4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</row>
    <row r="101" spans="2:18" s="123" customFormat="1" ht="14.4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2:18" s="123" customFormat="1" ht="14.4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</row>
    <row r="103" spans="2:18" s="123" customFormat="1" ht="14.4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</row>
    <row r="104" spans="2:18" s="123" customFormat="1" ht="14.4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</row>
    <row r="105" spans="2:18" s="123" customFormat="1" ht="14.4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</row>
    <row r="106" spans="2:18" s="123" customFormat="1" ht="14.4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</row>
    <row r="107" spans="2:18" s="123" customFormat="1" ht="14.4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</row>
    <row r="108" spans="2:18" s="123" customFormat="1" ht="14.4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</row>
    <row r="109" spans="2:18" s="123" customFormat="1" ht="14.4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</row>
    <row r="110" spans="2:18" s="123" customFormat="1" ht="14.4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</row>
    <row r="111" spans="2:18" s="123" customFormat="1" ht="14.4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</row>
    <row r="112" spans="2:18" s="123" customFormat="1" ht="14.4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</row>
    <row r="113" spans="2:18" s="123" customFormat="1" ht="14.4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</row>
    <row r="114" spans="2:18" s="123" customFormat="1" ht="14.4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</row>
    <row r="115" spans="2:18" s="123" customFormat="1" ht="14.4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</row>
    <row r="116" spans="2:18" s="123" customFormat="1" ht="14.4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</row>
    <row r="117" spans="2:18" s="123" customFormat="1" ht="14.4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</row>
    <row r="118" spans="2:18" s="123" customFormat="1" ht="14.4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</row>
    <row r="119" spans="2:18" s="123" customFormat="1" ht="14.4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</row>
    <row r="120" spans="2:18" s="123" customFormat="1" ht="14.4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</row>
    <row r="121" spans="2:18" s="123" customFormat="1" ht="14.4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</row>
    <row r="122" spans="2:18" s="123" customFormat="1" ht="14.4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</row>
    <row r="123" spans="2:18" s="123" customFormat="1" ht="14.4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</row>
    <row r="124" spans="2:18" s="123" customFormat="1" ht="14.4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</row>
    <row r="125" spans="2:18" s="123" customFormat="1" ht="14.4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</row>
    <row r="126" spans="2:18" s="123" customFormat="1" ht="14.4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</row>
    <row r="127" spans="2:18" s="123" customFormat="1" ht="14.4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</row>
    <row r="128" spans="2:18" s="123" customFormat="1" ht="14.4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</row>
    <row r="129" spans="2:18" s="123" customFormat="1" ht="14.4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</row>
    <row r="130" spans="2:18" s="123" customFormat="1" ht="14.4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</row>
    <row r="131" spans="2:18" s="123" customFormat="1" ht="14.4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</row>
    <row r="132" spans="2:18" s="123" customFormat="1" ht="14.4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</row>
    <row r="133" spans="2:18" s="123" customFormat="1" ht="14.4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</row>
    <row r="134" spans="2:18" s="123" customFormat="1" ht="14.4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</row>
    <row r="135" spans="2:18" s="123" customFormat="1" ht="14.4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</row>
    <row r="136" spans="2:18" s="123" customFormat="1" ht="14.4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</row>
    <row r="137" spans="2:18" s="123" customFormat="1" ht="14.4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</row>
    <row r="138" spans="2:18" s="123" customFormat="1" ht="14.4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</row>
    <row r="139" spans="2:18" s="123" customFormat="1" ht="14.4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</row>
    <row r="140" spans="2:18" s="123" customFormat="1" ht="14.4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</row>
    <row r="141" spans="2:18" s="123" customFormat="1" ht="14.4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</row>
    <row r="142" spans="2:18" s="123" customFormat="1" ht="14.4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</row>
    <row r="143" spans="2:18" s="123" customFormat="1" ht="14.4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</row>
    <row r="144" spans="2:18" s="123" customFormat="1" ht="14.4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</row>
    <row r="145" spans="2:18" s="123" customFormat="1" ht="14.4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</row>
    <row r="146" spans="2:18" s="123" customFormat="1" ht="14.4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</row>
    <row r="147" spans="2:18" s="123" customFormat="1" ht="14.4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</row>
    <row r="148" spans="2:18" s="123" customFormat="1" ht="14.4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</row>
    <row r="149" spans="2:18" s="123" customFormat="1" ht="14.4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</row>
    <row r="150" spans="2:18" s="123" customFormat="1" ht="14.4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</row>
    <row r="151" spans="2:18" s="123" customFormat="1" ht="14.4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</row>
    <row r="152" spans="2:18" s="123" customFormat="1" ht="14.4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</row>
    <row r="153" spans="2:18" s="123" customFormat="1" ht="14.4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</row>
    <row r="154" spans="2:18" s="123" customFormat="1" ht="14.4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</row>
    <row r="155" spans="2:18" s="123" customFormat="1" ht="14.4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</row>
    <row r="156" spans="2:18" s="123" customFormat="1" ht="14.4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</row>
    <row r="157" spans="2:18" s="123" customFormat="1" ht="14.4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</row>
    <row r="158" spans="2:18" s="123" customFormat="1" ht="14.4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</row>
    <row r="159" spans="2:18" s="123" customFormat="1" ht="14.4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</row>
    <row r="160" spans="2:18" s="123" customFormat="1" ht="14.4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</row>
    <row r="161" spans="2:18" s="123" customFormat="1" ht="14.4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</row>
    <row r="162" spans="2:18" s="123" customFormat="1" ht="14.4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</row>
    <row r="163" spans="2:18" s="123" customFormat="1" ht="14.4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</row>
    <row r="164" spans="2:18" s="123" customFormat="1" ht="14.4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</row>
    <row r="165" spans="2:18" s="123" customFormat="1" ht="14.4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</row>
    <row r="166" spans="2:18" s="123" customFormat="1" ht="14.4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</row>
    <row r="167" spans="2:18" s="123" customFormat="1" ht="14.4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</row>
    <row r="168" spans="2:18" s="123" customFormat="1" ht="14.4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</row>
    <row r="169" spans="2:18" s="123" customFormat="1" ht="14.4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</row>
    <row r="170" spans="2:18" s="123" customFormat="1" ht="14.4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</row>
    <row r="171" spans="2:18" s="123" customFormat="1" ht="14.4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</row>
    <row r="172" spans="2:18" s="123" customFormat="1" ht="14.4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</row>
    <row r="173" spans="2:18" s="123" customFormat="1" ht="14.4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</row>
    <row r="174" spans="2:18" s="123" customFormat="1" ht="14.4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</row>
    <row r="175" spans="2:18" s="123" customFormat="1" ht="14.4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</row>
    <row r="176" spans="2:18" s="123" customFormat="1" ht="14.4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</row>
    <row r="177" spans="2:18" s="123" customFormat="1" ht="14.4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</row>
    <row r="178" spans="2:18" s="123" customFormat="1" ht="14.4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</row>
    <row r="179" spans="2:18" s="123" customFormat="1" ht="14.4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</row>
    <row r="180" spans="2:18" s="123" customFormat="1" ht="14.4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</row>
    <row r="181" spans="2:18" s="123" customFormat="1" ht="14.4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</row>
    <row r="182" spans="2:18" s="123" customFormat="1" ht="14.4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</row>
    <row r="183" spans="2:18" s="123" customFormat="1" ht="14.4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</row>
    <row r="184" spans="2:18" s="123" customFormat="1" ht="14.4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</row>
    <row r="185" spans="2:18" s="123" customFormat="1" ht="14.4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</row>
    <row r="186" spans="2:18" s="123" customFormat="1" ht="14.4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</row>
    <row r="187" spans="2:18" s="123" customFormat="1" ht="14.4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</row>
    <row r="188" spans="2:18" s="123" customFormat="1" ht="14.4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</row>
    <row r="189" spans="2:18" s="123" customFormat="1" ht="14.4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</row>
    <row r="190" spans="2:18" s="123" customFormat="1" ht="14.4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</row>
    <row r="191" spans="2:18" s="123" customFormat="1" ht="14.4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</row>
    <row r="192" spans="2:18" s="123" customFormat="1" ht="14.4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</row>
    <row r="193" spans="2:18" s="123" customFormat="1" ht="14.4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</row>
    <row r="194" spans="2:18" s="123" customFormat="1" ht="14.4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</row>
    <row r="195" spans="2:18" s="123" customFormat="1" ht="14.4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</row>
    <row r="196" spans="2:18" s="123" customFormat="1" ht="14.4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</row>
    <row r="197" spans="2:18" s="123" customFormat="1" ht="14.4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</row>
    <row r="198" spans="2:18" s="123" customFormat="1" ht="14.4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</row>
    <row r="199" spans="2:18" s="123" customFormat="1" ht="14.4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</row>
    <row r="200" spans="2:18" s="123" customFormat="1" ht="14.4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</row>
    <row r="201" spans="2:18" s="123" customFormat="1" ht="14.4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</row>
    <row r="202" spans="2:18" s="123" customFormat="1" ht="14.4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</row>
    <row r="203" spans="2:18" s="123" customFormat="1" ht="14.4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</row>
    <row r="204" spans="2:18" s="123" customFormat="1" ht="14.4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</row>
    <row r="205" spans="2:18" s="123" customFormat="1" ht="14.4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</row>
    <row r="206" spans="2:18" s="123" customFormat="1" ht="14.4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</row>
    <row r="207" spans="2:18" s="123" customFormat="1" ht="14.4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</row>
    <row r="208" spans="2:18" s="123" customFormat="1" ht="14.4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</row>
    <row r="209" spans="2:18" s="123" customFormat="1" ht="14.4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</row>
    <row r="210" spans="2:18" s="123" customFormat="1" ht="14.4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</row>
    <row r="211" spans="2:18" s="123" customFormat="1" ht="14.4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</row>
    <row r="212" spans="2:18" s="123" customFormat="1" ht="14.4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</row>
    <row r="213" spans="2:18" s="123" customFormat="1" ht="14.4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</row>
    <row r="214" spans="2:18" s="123" customFormat="1" ht="14.4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</row>
    <row r="215" spans="2:18" s="123" customFormat="1" ht="14.4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</row>
    <row r="216" spans="2:18" s="123" customFormat="1" ht="14.4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</row>
    <row r="217" spans="2:18" s="123" customFormat="1" ht="14.4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</row>
    <row r="218" spans="2:18" s="123" customFormat="1" ht="14.4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</row>
    <row r="219" spans="2:18" s="123" customFormat="1" ht="14.4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</row>
    <row r="220" spans="2:18" s="123" customFormat="1" ht="14.4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</row>
    <row r="221" spans="2:18" s="123" customFormat="1" ht="14.4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</row>
    <row r="222" spans="2:18" s="123" customFormat="1" ht="14.4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</row>
    <row r="223" spans="2:18" s="123" customFormat="1" ht="14.4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</row>
    <row r="224" spans="2:18" s="123" customFormat="1" ht="14.4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</row>
    <row r="225" spans="2:18" s="123" customFormat="1" ht="14.4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</row>
    <row r="226" spans="2:18" s="123" customFormat="1" ht="14.4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</row>
    <row r="227" spans="2:18" s="123" customFormat="1" ht="14.4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</row>
    <row r="228" spans="2:18" s="123" customFormat="1" ht="14.4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</row>
    <row r="229" spans="2:18" s="123" customFormat="1" ht="14.4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</row>
    <row r="230" spans="2:18" s="123" customFormat="1" ht="14.4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</row>
    <row r="231" spans="2:18" s="123" customFormat="1" ht="14.4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</row>
    <row r="232" spans="2:18" s="123" customFormat="1" ht="14.4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</row>
    <row r="233" spans="2:18" s="123" customFormat="1" ht="14.4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</row>
    <row r="234" spans="2:18" s="123" customFormat="1" ht="14.4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</row>
    <row r="235" spans="2:18" s="123" customFormat="1" ht="14.4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</row>
    <row r="236" spans="2:18" s="123" customFormat="1" ht="14.4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</row>
    <row r="237" spans="2:18" s="123" customFormat="1" ht="14.4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</row>
    <row r="238" spans="2:18" s="123" customFormat="1" ht="14.4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</row>
    <row r="239" spans="2:18" s="123" customFormat="1" ht="14.4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</row>
    <row r="240" spans="2:18" s="123" customFormat="1" ht="14.4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</row>
    <row r="241" spans="2:18" s="123" customFormat="1" ht="14.4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</row>
    <row r="242" spans="2:18" s="123" customFormat="1" ht="14.4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</row>
    <row r="243" spans="2:18" s="123" customFormat="1" ht="14.4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</row>
    <row r="244" spans="2:18" s="123" customFormat="1" ht="14.4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</row>
    <row r="245" spans="2:18" s="123" customFormat="1" ht="14.4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</row>
    <row r="246" spans="2:18" s="123" customFormat="1" ht="14.4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</row>
    <row r="247" spans="2:18" s="123" customFormat="1" ht="14.4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</row>
    <row r="248" spans="2:18" s="123" customFormat="1" ht="14.4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</row>
    <row r="249" spans="2:18" s="123" customFormat="1" ht="14.4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</row>
    <row r="250" spans="2:18" s="123" customFormat="1" ht="14.4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</row>
    <row r="251" spans="2:18" s="123" customFormat="1" ht="14.4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</row>
    <row r="252" spans="2:18" s="123" customFormat="1" ht="14.4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</row>
    <row r="253" spans="2:18" s="123" customFormat="1" ht="14.4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</row>
    <row r="254" spans="2:18" s="123" customFormat="1" ht="14.4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</row>
    <row r="255" spans="2:18" s="123" customFormat="1" ht="14.4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</row>
    <row r="256" spans="2:18" s="123" customFormat="1" ht="14.4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</row>
    <row r="257" spans="2:18" s="123" customFormat="1" ht="14.4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</row>
    <row r="258" spans="2:18" s="123" customFormat="1" ht="14.4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</row>
    <row r="259" spans="2:18" s="123" customFormat="1" ht="14.4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</row>
    <row r="260" spans="2:18" s="123" customFormat="1" ht="14.4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</row>
    <row r="261" spans="2:18" s="123" customFormat="1" ht="14.4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</row>
    <row r="262" spans="2:18" s="123" customFormat="1" ht="14.4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</row>
    <row r="263" spans="2:18" s="123" customFormat="1" ht="14.4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</row>
    <row r="264" spans="2:18" s="123" customFormat="1" ht="14.4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</row>
    <row r="265" spans="2:18" s="123" customFormat="1" ht="14.4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</row>
    <row r="266" spans="2:18" s="123" customFormat="1" ht="14.4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</row>
    <row r="267" spans="2:18" s="123" customFormat="1" ht="14.4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</row>
    <row r="268" spans="2:18" s="123" customFormat="1" ht="14.4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</row>
    <row r="269" spans="2:18" s="123" customFormat="1" ht="14.4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</row>
    <row r="270" spans="2:18" s="123" customFormat="1" ht="14.4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</row>
    <row r="271" spans="2:18" s="123" customFormat="1" ht="14.4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</row>
    <row r="272" spans="2:18" s="123" customFormat="1" ht="14.4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</row>
    <row r="273" spans="2:18" s="123" customFormat="1" ht="14.4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</row>
    <row r="274" spans="2:18" s="123" customFormat="1" ht="14.4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</row>
    <row r="275" spans="2:18" s="123" customFormat="1" ht="14.4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</row>
  </sheetData>
  <mergeCells count="12">
    <mergeCell ref="N38:O38"/>
    <mergeCell ref="A1:R1"/>
    <mergeCell ref="A2:R2"/>
    <mergeCell ref="A3:R3"/>
    <mergeCell ref="K37:L37"/>
    <mergeCell ref="N37:O37"/>
    <mergeCell ref="D39:E39"/>
    <mergeCell ref="K39:L39"/>
    <mergeCell ref="I37:J37"/>
    <mergeCell ref="I38:J38"/>
    <mergeCell ref="I39:J39"/>
    <mergeCell ref="K38:L38"/>
  </mergeCells>
  <pageMargins left="0.19685039370078741" right="0.15748031496062992" top="0.19685039370078741" bottom="0.15748031496062992" header="0.23622047244094491" footer="0.15748031496062992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topLeftCell="A10" zoomScaleSheetLayoutView="100" workbookViewId="0">
      <selection activeCell="C17" sqref="C17"/>
    </sheetView>
  </sheetViews>
  <sheetFormatPr defaultColWidth="9.09765625" defaultRowHeight="21"/>
  <cols>
    <col min="1" max="2" width="6.69921875" style="1" customWidth="1"/>
    <col min="3" max="3" width="34.8984375" style="1" customWidth="1"/>
    <col min="4" max="4" width="9.09765625" style="3"/>
    <col min="5" max="5" width="1.19921875" style="1" customWidth="1"/>
    <col min="6" max="6" width="16.69921875" style="5" customWidth="1"/>
    <col min="7" max="7" width="1.19921875" style="94" customWidth="1"/>
    <col min="8" max="8" width="16.69921875" style="94" customWidth="1"/>
    <col min="9" max="16384" width="9.09765625" style="1"/>
  </cols>
  <sheetData>
    <row r="1" spans="1:8" s="2" customFormat="1">
      <c r="A1" s="283" t="s">
        <v>109</v>
      </c>
      <c r="B1" s="283"/>
      <c r="C1" s="283"/>
      <c r="D1" s="283"/>
      <c r="E1" s="283"/>
      <c r="F1" s="283"/>
      <c r="G1" s="283"/>
      <c r="H1" s="283"/>
    </row>
    <row r="2" spans="1:8" s="2" customFormat="1">
      <c r="A2" s="283" t="s">
        <v>0</v>
      </c>
      <c r="B2" s="283"/>
      <c r="C2" s="283"/>
      <c r="D2" s="283"/>
      <c r="E2" s="283"/>
      <c r="F2" s="283"/>
      <c r="G2" s="283"/>
      <c r="H2" s="283"/>
    </row>
    <row r="3" spans="1:8" s="2" customFormat="1">
      <c r="A3" s="283" t="s">
        <v>189</v>
      </c>
      <c r="B3" s="283"/>
      <c r="C3" s="283"/>
      <c r="D3" s="283"/>
      <c r="E3" s="283"/>
      <c r="F3" s="283"/>
      <c r="G3" s="283"/>
      <c r="H3" s="283"/>
    </row>
    <row r="5" spans="1:8" s="2" customFormat="1">
      <c r="D5" s="183" t="s">
        <v>4</v>
      </c>
      <c r="F5" s="47" t="s">
        <v>208</v>
      </c>
      <c r="G5" s="47"/>
      <c r="H5" s="108" t="s">
        <v>370</v>
      </c>
    </row>
    <row r="6" spans="1:8" s="2" customFormat="1" ht="21.6" thickBot="1">
      <c r="A6" s="2" t="s">
        <v>111</v>
      </c>
      <c r="C6" s="99"/>
      <c r="D6" s="183">
        <v>2</v>
      </c>
      <c r="F6" s="200">
        <v>264163239.83000001</v>
      </c>
      <c r="G6" s="93"/>
      <c r="H6" s="184">
        <v>242295700.38999999</v>
      </c>
    </row>
    <row r="7" spans="1:8" s="2" customFormat="1" ht="21.6" thickTop="1">
      <c r="A7" s="2" t="s">
        <v>14</v>
      </c>
      <c r="D7" s="183"/>
      <c r="F7" s="4"/>
      <c r="G7" s="93"/>
      <c r="H7" s="93"/>
    </row>
    <row r="8" spans="1:8" s="2" customFormat="1">
      <c r="B8" s="2" t="s">
        <v>9</v>
      </c>
      <c r="D8" s="3"/>
      <c r="F8" s="4"/>
      <c r="G8" s="93"/>
      <c r="H8" s="93"/>
    </row>
    <row r="9" spans="1:8" s="2" customFormat="1">
      <c r="C9" s="1" t="s">
        <v>372</v>
      </c>
      <c r="D9" s="3"/>
      <c r="F9" s="4">
        <v>0</v>
      </c>
      <c r="G9" s="93"/>
      <c r="H9" s="94">
        <v>1229452.8</v>
      </c>
    </row>
    <row r="10" spans="1:8">
      <c r="C10" s="1" t="s">
        <v>10</v>
      </c>
      <c r="D10" s="3">
        <v>9</v>
      </c>
      <c r="F10" s="5">
        <v>18170480.879999999</v>
      </c>
      <c r="H10" s="94">
        <v>14971530.279999999</v>
      </c>
    </row>
    <row r="11" spans="1:8">
      <c r="C11" s="1" t="s">
        <v>373</v>
      </c>
      <c r="F11" s="5">
        <v>0</v>
      </c>
      <c r="H11" s="94">
        <v>3960390</v>
      </c>
    </row>
    <row r="12" spans="1:8">
      <c r="C12" s="1" t="s">
        <v>316</v>
      </c>
      <c r="F12" s="5">
        <v>94450</v>
      </c>
      <c r="H12" s="94">
        <v>0</v>
      </c>
    </row>
    <row r="13" spans="1:8">
      <c r="C13" s="1" t="s">
        <v>11</v>
      </c>
      <c r="D13" s="3">
        <v>10</v>
      </c>
      <c r="F13" s="5">
        <v>4255663.03</v>
      </c>
      <c r="H13" s="94">
        <v>3848941.88</v>
      </c>
    </row>
    <row r="14" spans="1:8" s="2" customFormat="1">
      <c r="C14" s="2" t="s">
        <v>12</v>
      </c>
      <c r="D14" s="183"/>
      <c r="F14" s="8">
        <f>SUM(F10:F13)</f>
        <v>22520593.91</v>
      </c>
      <c r="G14" s="93"/>
      <c r="H14" s="187">
        <f>SUM(H9:H13)</f>
        <v>24010314.959999997</v>
      </c>
    </row>
    <row r="15" spans="1:8" s="2" customFormat="1">
      <c r="B15" s="2" t="s">
        <v>90</v>
      </c>
      <c r="D15" s="183"/>
      <c r="F15" s="8">
        <f>SUM(F14)</f>
        <v>22520593.91</v>
      </c>
      <c r="G15" s="93"/>
      <c r="H15" s="187">
        <f>H14</f>
        <v>24010314.959999997</v>
      </c>
    </row>
    <row r="16" spans="1:8">
      <c r="G16" s="95"/>
    </row>
    <row r="17" spans="1:8">
      <c r="A17" s="2" t="s">
        <v>15</v>
      </c>
    </row>
    <row r="18" spans="1:8">
      <c r="B18" s="1" t="s">
        <v>15</v>
      </c>
      <c r="D18" s="3">
        <v>11</v>
      </c>
      <c r="F18" s="97">
        <v>78007504.920000002</v>
      </c>
      <c r="G18" s="96">
        <v>65751508.369999997</v>
      </c>
      <c r="H18" s="94">
        <v>64363790.25</v>
      </c>
    </row>
    <row r="19" spans="1:8">
      <c r="B19" s="1" t="s">
        <v>16</v>
      </c>
      <c r="F19" s="98">
        <v>46385545.469999999</v>
      </c>
      <c r="G19" s="96">
        <v>39847812.289999999</v>
      </c>
      <c r="H19" s="265">
        <v>42260737.25</v>
      </c>
    </row>
    <row r="20" spans="1:8" s="2" customFormat="1">
      <c r="B20" s="2" t="s">
        <v>17</v>
      </c>
      <c r="D20" s="183"/>
      <c r="F20" s="8">
        <f>SUM(F18:F19)</f>
        <v>124393050.39</v>
      </c>
      <c r="G20" s="93"/>
      <c r="H20" s="93">
        <f>SUM(H18:H19)</f>
        <v>106624527.5</v>
      </c>
    </row>
    <row r="21" spans="1:8" s="2" customFormat="1" ht="21.6" thickBot="1">
      <c r="A21" s="2" t="s">
        <v>18</v>
      </c>
      <c r="D21" s="183"/>
      <c r="F21" s="6">
        <f>F15+F20</f>
        <v>146913644.30000001</v>
      </c>
      <c r="G21" s="93"/>
      <c r="H21" s="186">
        <f>H15+H20</f>
        <v>130634842.45999999</v>
      </c>
    </row>
    <row r="22" spans="1:8" ht="21.6" thickTop="1"/>
    <row r="23" spans="1:8" s="2" customFormat="1">
      <c r="A23" s="2" t="s">
        <v>13</v>
      </c>
      <c r="D23" s="183"/>
      <c r="F23" s="4"/>
      <c r="G23" s="93"/>
      <c r="H23" s="93"/>
    </row>
    <row r="24" spans="1:8" s="2" customFormat="1">
      <c r="D24" s="183"/>
      <c r="F24" s="4"/>
      <c r="G24" s="93"/>
      <c r="H24" s="93"/>
    </row>
    <row r="25" spans="1:8" s="2" customFormat="1">
      <c r="D25" s="183"/>
      <c r="F25" s="4"/>
      <c r="G25" s="93"/>
      <c r="H25" s="93"/>
    </row>
  </sheetData>
  <mergeCells count="3">
    <mergeCell ref="A1:H1"/>
    <mergeCell ref="A2:H2"/>
    <mergeCell ref="A3:H3"/>
  </mergeCells>
  <pageMargins left="0.24" right="0.17" top="0.75" bottom="0.75" header="0.3" footer="0.3"/>
  <pageSetup paperSize="9" orientation="portrait" horizontalDpi="4294967292" verticalDpi="4294967292" copies="2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workbookViewId="0">
      <selection activeCell="G15" sqref="G15"/>
    </sheetView>
  </sheetViews>
  <sheetFormatPr defaultColWidth="9.09765625" defaultRowHeight="21"/>
  <cols>
    <col min="1" max="1" width="5.69921875" style="1" customWidth="1"/>
    <col min="2" max="2" width="4.09765625" style="1" customWidth="1"/>
    <col min="3" max="3" width="7.69921875" style="1" customWidth="1"/>
    <col min="4" max="4" width="7.19921875" style="13" customWidth="1"/>
    <col min="5" max="5" width="18.8984375" style="13" customWidth="1"/>
    <col min="6" max="6" width="15.09765625" style="5" customWidth="1"/>
    <col min="7" max="7" width="15.8984375" style="5" customWidth="1"/>
    <col min="8" max="8" width="1.296875" style="5" customWidth="1"/>
    <col min="9" max="9" width="15.8984375" style="94" customWidth="1"/>
    <col min="10" max="16384" width="9.09765625" style="1"/>
  </cols>
  <sheetData>
    <row r="1" spans="1:9" s="2" customFormat="1" ht="21" customHeight="1">
      <c r="A1" s="283" t="s">
        <v>109</v>
      </c>
      <c r="B1" s="283"/>
      <c r="C1" s="283"/>
      <c r="D1" s="283"/>
      <c r="E1" s="283"/>
      <c r="F1" s="283"/>
      <c r="G1" s="283"/>
      <c r="H1" s="283"/>
      <c r="I1" s="283"/>
    </row>
    <row r="2" spans="1:9" s="2" customFormat="1" ht="21" customHeight="1">
      <c r="A2" s="283" t="s">
        <v>19</v>
      </c>
      <c r="B2" s="283"/>
      <c r="C2" s="283"/>
      <c r="D2" s="283"/>
      <c r="E2" s="283"/>
      <c r="F2" s="283"/>
      <c r="G2" s="283"/>
      <c r="H2" s="283"/>
      <c r="I2" s="283"/>
    </row>
    <row r="3" spans="1:9" s="2" customFormat="1" ht="21" customHeight="1">
      <c r="A3" s="283" t="s">
        <v>185</v>
      </c>
      <c r="B3" s="283"/>
      <c r="C3" s="283"/>
      <c r="D3" s="283"/>
      <c r="E3" s="283"/>
      <c r="F3" s="283"/>
      <c r="G3" s="283"/>
      <c r="H3" s="283"/>
      <c r="I3" s="283"/>
    </row>
    <row r="4" spans="1:9" ht="21" customHeight="1"/>
    <row r="5" spans="1:9" s="2" customFormat="1" ht="21" customHeight="1">
      <c r="A5" s="2" t="s">
        <v>22</v>
      </c>
      <c r="D5" s="14"/>
      <c r="E5" s="14"/>
      <c r="F5" s="4"/>
      <c r="G5" s="201" t="s">
        <v>208</v>
      </c>
      <c r="H5" s="47"/>
      <c r="I5" s="202" t="s">
        <v>370</v>
      </c>
    </row>
    <row r="6" spans="1:9" ht="21" customHeight="1">
      <c r="C6" s="1" t="s">
        <v>23</v>
      </c>
      <c r="G6" s="5">
        <v>0</v>
      </c>
    </row>
    <row r="7" spans="1:9" ht="21" customHeight="1">
      <c r="C7" s="1" t="s">
        <v>194</v>
      </c>
    </row>
    <row r="8" spans="1:9" ht="21" customHeight="1">
      <c r="D8" s="13" t="s">
        <v>24</v>
      </c>
      <c r="E8" s="13" t="s">
        <v>209</v>
      </c>
      <c r="G8" s="5">
        <f>'[1]ยอดดุลย์ บช 61'!$M$15</f>
        <v>319150</v>
      </c>
      <c r="I8" s="94">
        <v>0</v>
      </c>
    </row>
    <row r="9" spans="1:9" ht="21" customHeight="1">
      <c r="D9" s="13" t="s">
        <v>24</v>
      </c>
      <c r="E9" s="13" t="s">
        <v>195</v>
      </c>
      <c r="G9" s="5">
        <f>'[1]ยอดดุลย์ บช 61'!$K$11</f>
        <v>29192166.109999985</v>
      </c>
      <c r="I9" s="94">
        <v>14071975.310000001</v>
      </c>
    </row>
    <row r="10" spans="1:9" ht="21" customHeight="1">
      <c r="D10" s="13" t="s">
        <v>24</v>
      </c>
      <c r="E10" s="13" t="s">
        <v>196</v>
      </c>
      <c r="G10" s="5">
        <f>'[1]ยอดดุลย์ บช 61'!$K$13</f>
        <v>10500.699999999999</v>
      </c>
      <c r="I10" s="94">
        <v>10422.379999999999</v>
      </c>
    </row>
    <row r="11" spans="1:9" ht="21" customHeight="1">
      <c r="D11" s="13" t="s">
        <v>24</v>
      </c>
      <c r="E11" s="13" t="s">
        <v>197</v>
      </c>
      <c r="G11" s="5">
        <f>'[1]ยอดดุลย์ บช 61'!$K$14</f>
        <v>26416.6</v>
      </c>
      <c r="I11" s="94">
        <v>26219.59</v>
      </c>
    </row>
    <row r="12" spans="1:9" ht="21" customHeight="1">
      <c r="D12" s="13" t="s">
        <v>24</v>
      </c>
      <c r="E12" s="13" t="s">
        <v>198</v>
      </c>
      <c r="G12" s="5">
        <f>'[1]ยอดดุลย์ บช 61'!$K$12</f>
        <v>382.86000000000058</v>
      </c>
      <c r="I12" s="94">
        <v>0</v>
      </c>
    </row>
    <row r="13" spans="1:9" ht="21" customHeight="1">
      <c r="D13" s="13" t="s">
        <v>24</v>
      </c>
      <c r="E13" s="13" t="s">
        <v>199</v>
      </c>
      <c r="G13" s="5">
        <v>22745052.449999999</v>
      </c>
      <c r="I13" s="94">
        <v>22539474.77</v>
      </c>
    </row>
    <row r="14" spans="1:9" ht="21" customHeight="1">
      <c r="D14" s="13" t="s">
        <v>24</v>
      </c>
      <c r="E14" s="13" t="s">
        <v>200</v>
      </c>
      <c r="G14" s="5">
        <f>'[1]ยอดดุลย์ บช 61'!$K$10</f>
        <v>6415567.1000000006</v>
      </c>
      <c r="I14" s="94">
        <v>6348903.6200000001</v>
      </c>
    </row>
    <row r="15" spans="1:9" ht="21" customHeight="1">
      <c r="C15" s="1" t="s">
        <v>201</v>
      </c>
    </row>
    <row r="16" spans="1:9" ht="21" customHeight="1">
      <c r="D16" s="13" t="s">
        <v>24</v>
      </c>
      <c r="E16" s="13" t="s">
        <v>202</v>
      </c>
      <c r="G16" s="5">
        <f>'[1]ยอดดุลย์ บช 61'!$M$20</f>
        <v>7230305.3700000001</v>
      </c>
      <c r="I16" s="94">
        <v>7116047.9199999999</v>
      </c>
    </row>
    <row r="17" spans="1:9" ht="21" customHeight="1">
      <c r="D17" s="13" t="s">
        <v>24</v>
      </c>
      <c r="E17" s="13" t="s">
        <v>203</v>
      </c>
      <c r="G17" s="5">
        <f>'[1]ยอดดุลย์ บช 61'!$M$19</f>
        <v>26988950.93</v>
      </c>
      <c r="I17" s="94">
        <v>26682107.48</v>
      </c>
    </row>
    <row r="18" spans="1:9" ht="21" customHeight="1">
      <c r="C18" s="1" t="s">
        <v>204</v>
      </c>
    </row>
    <row r="19" spans="1:9" ht="21" customHeight="1">
      <c r="D19" s="13" t="s">
        <v>24</v>
      </c>
      <c r="E19" s="13" t="s">
        <v>205</v>
      </c>
      <c r="G19" s="5">
        <f>'[1]ยอดดุลย์ บช 61'!$M$18</f>
        <v>3940186.74</v>
      </c>
      <c r="I19" s="94">
        <v>3925648.41</v>
      </c>
    </row>
    <row r="20" spans="1:9" ht="21" customHeight="1">
      <c r="D20" s="13" t="s">
        <v>24</v>
      </c>
      <c r="E20" s="13" t="s">
        <v>206</v>
      </c>
      <c r="G20" s="5">
        <f>'[1]ยอดดุลย์ บช 61'!$M$17</f>
        <v>25260081.989999998</v>
      </c>
      <c r="I20" s="94">
        <v>24985244.739999998</v>
      </c>
    </row>
    <row r="21" spans="1:9" ht="21" customHeight="1" thickBot="1">
      <c r="C21" s="2" t="s">
        <v>21</v>
      </c>
      <c r="G21" s="7">
        <f>SUM(G6:G20)</f>
        <v>122128760.84999996</v>
      </c>
      <c r="H21" s="7"/>
      <c r="I21" s="186">
        <f>SUM(I8:I20)</f>
        <v>105706044.21999998</v>
      </c>
    </row>
    <row r="22" spans="1:9" ht="21" customHeight="1" thickTop="1">
      <c r="G22" s="41"/>
      <c r="H22" s="41"/>
    </row>
    <row r="23" spans="1:9" ht="21" customHeight="1"/>
    <row r="24" spans="1:9" s="2" customFormat="1" ht="21" customHeight="1">
      <c r="A24" s="2" t="s">
        <v>141</v>
      </c>
      <c r="D24" s="14"/>
      <c r="E24" s="14"/>
      <c r="F24" s="4"/>
      <c r="G24" s="4"/>
      <c r="H24" s="4"/>
      <c r="I24" s="93"/>
    </row>
    <row r="25" spans="1:9" ht="21" customHeight="1">
      <c r="C25" s="1" t="s">
        <v>210</v>
      </c>
      <c r="G25" s="5">
        <v>4880000</v>
      </c>
      <c r="I25" s="94">
        <v>0</v>
      </c>
    </row>
    <row r="26" spans="1:9" ht="21" customHeight="1">
      <c r="C26" s="1" t="s">
        <v>211</v>
      </c>
    </row>
    <row r="27" spans="1:9" ht="21" customHeight="1">
      <c r="C27" s="1" t="s">
        <v>374</v>
      </c>
      <c r="G27" s="5">
        <v>0</v>
      </c>
      <c r="I27" s="94">
        <v>3125016.08</v>
      </c>
    </row>
    <row r="28" spans="1:9" ht="21" customHeight="1">
      <c r="C28" s="1" t="s">
        <v>375</v>
      </c>
      <c r="G28" s="5">
        <v>0</v>
      </c>
      <c r="I28" s="94">
        <v>636516.80000000005</v>
      </c>
    </row>
    <row r="29" spans="1:9" ht="21" customHeight="1">
      <c r="C29" s="1" t="s">
        <v>376</v>
      </c>
      <c r="G29" s="5">
        <v>0</v>
      </c>
      <c r="I29" s="94">
        <v>48741</v>
      </c>
    </row>
    <row r="30" spans="1:9" ht="21" customHeight="1">
      <c r="C30" s="1" t="s">
        <v>377</v>
      </c>
      <c r="G30" s="5">
        <v>0</v>
      </c>
      <c r="I30" s="94">
        <v>331354.15000000002</v>
      </c>
    </row>
    <row r="31" spans="1:9" ht="21" customHeight="1">
      <c r="C31" s="1" t="s">
        <v>378</v>
      </c>
      <c r="G31" s="5">
        <v>0</v>
      </c>
      <c r="I31" s="94">
        <v>68645.850000000006</v>
      </c>
    </row>
    <row r="32" spans="1:9" ht="21" customHeight="1">
      <c r="C32" s="1" t="s">
        <v>379</v>
      </c>
      <c r="G32" s="5">
        <v>0</v>
      </c>
      <c r="I32" s="94">
        <v>195</v>
      </c>
    </row>
    <row r="33" spans="3:9" ht="21" customHeight="1">
      <c r="C33" s="1" t="s">
        <v>380</v>
      </c>
      <c r="G33" s="5">
        <v>0</v>
      </c>
      <c r="I33" s="94">
        <v>144000</v>
      </c>
    </row>
    <row r="34" spans="3:9" s="2" customFormat="1" ht="21" customHeight="1" thickBot="1">
      <c r="C34" s="2" t="s">
        <v>21</v>
      </c>
      <c r="D34" s="14"/>
      <c r="E34" s="14"/>
      <c r="F34" s="4"/>
      <c r="G34" s="7">
        <f>SUM(G25:G33)</f>
        <v>4880000</v>
      </c>
      <c r="H34" s="43"/>
      <c r="I34" s="186">
        <f>SUM(I25:I33)</f>
        <v>4354468.88</v>
      </c>
    </row>
    <row r="35" spans="3:9" s="2" customFormat="1" ht="22.95" customHeight="1" thickTop="1">
      <c r="D35" s="14"/>
      <c r="E35" s="14"/>
      <c r="F35" s="4"/>
      <c r="G35" s="43"/>
      <c r="H35" s="43"/>
      <c r="I35" s="93"/>
    </row>
    <row r="36" spans="3:9" ht="22.95" customHeight="1">
      <c r="G36" s="41"/>
      <c r="H36" s="41"/>
    </row>
    <row r="37" spans="3:9" ht="22.95" customHeight="1"/>
    <row r="38" spans="3:9" ht="22.95" customHeight="1"/>
    <row r="39" spans="3:9" ht="22.95" customHeight="1"/>
    <row r="40" spans="3:9" ht="22.95" customHeight="1"/>
    <row r="41" spans="3:9" ht="22.95" customHeight="1"/>
    <row r="42" spans="3:9" ht="22.95" customHeight="1"/>
    <row r="43" spans="3:9" ht="22.05" customHeight="1"/>
  </sheetData>
  <mergeCells count="3">
    <mergeCell ref="A1:I1"/>
    <mergeCell ref="A2:I2"/>
    <mergeCell ref="A3:I3"/>
  </mergeCells>
  <pageMargins left="0.38" right="0.17" top="0.75" bottom="0.45" header="0.3" footer="0.3"/>
  <pageSetup paperSize="9" orientation="portrait" horizontalDpi="4294967292" verticalDpi="4294967292" copies="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view="pageBreakPreview" topLeftCell="A55" zoomScaleSheetLayoutView="100" workbookViewId="0">
      <selection activeCell="I42" sqref="I42"/>
    </sheetView>
  </sheetViews>
  <sheetFormatPr defaultColWidth="9.09765625" defaultRowHeight="21"/>
  <cols>
    <col min="1" max="1" width="1.296875" style="1" customWidth="1"/>
    <col min="2" max="2" width="0.296875" style="1" hidden="1" customWidth="1"/>
    <col min="3" max="3" width="12.09765625" style="1" customWidth="1"/>
    <col min="4" max="4" width="10.3984375" style="13" customWidth="1"/>
    <col min="5" max="5" width="10.69921875" style="3" customWidth="1"/>
    <col min="6" max="6" width="10.69921875" style="48" customWidth="1"/>
    <col min="7" max="7" width="12.69921875" style="5" customWidth="1"/>
    <col min="8" max="8" width="1.09765625" style="41" customWidth="1"/>
    <col min="9" max="10" width="10.69921875" style="39" customWidth="1"/>
    <col min="11" max="11" width="12.69921875" style="94" customWidth="1"/>
    <col min="12" max="16384" width="9.09765625" style="1"/>
  </cols>
  <sheetData>
    <row r="1" spans="1:11" s="2" customFormat="1" ht="21" customHeight="1">
      <c r="A1" s="283" t="s">
        <v>109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s="2" customFormat="1" ht="21" customHeight="1">
      <c r="A2" s="283" t="s">
        <v>19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s="2" customFormat="1" ht="21" customHeight="1">
      <c r="A3" s="283" t="s">
        <v>185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21" customHeight="1"/>
    <row r="5" spans="1:11" s="2" customFormat="1" ht="21" customHeight="1">
      <c r="A5" s="2" t="s">
        <v>122</v>
      </c>
      <c r="D5" s="14"/>
      <c r="E5" s="183"/>
      <c r="F5" s="47"/>
      <c r="G5" s="4"/>
      <c r="H5" s="43"/>
      <c r="I5" s="35"/>
      <c r="J5" s="35"/>
      <c r="K5" s="93"/>
    </row>
    <row r="6" spans="1:11" ht="21" customHeight="1"/>
    <row r="7" spans="1:11" ht="21" customHeight="1">
      <c r="C7" s="287" t="s">
        <v>25</v>
      </c>
      <c r="D7" s="291"/>
      <c r="E7" s="284">
        <v>2561</v>
      </c>
      <c r="F7" s="285"/>
      <c r="G7" s="286"/>
      <c r="H7" s="46"/>
      <c r="I7" s="284">
        <v>2560</v>
      </c>
      <c r="J7" s="285"/>
      <c r="K7" s="286"/>
    </row>
    <row r="8" spans="1:11" s="183" customFormat="1" ht="21" customHeight="1">
      <c r="C8" s="292"/>
      <c r="D8" s="293"/>
      <c r="E8" s="111" t="s">
        <v>26</v>
      </c>
      <c r="F8" s="112" t="s">
        <v>27</v>
      </c>
      <c r="G8" s="112" t="s">
        <v>20</v>
      </c>
      <c r="H8" s="196"/>
      <c r="I8" s="38" t="s">
        <v>26</v>
      </c>
      <c r="J8" s="194" t="s">
        <v>27</v>
      </c>
      <c r="K8" s="195" t="s">
        <v>20</v>
      </c>
    </row>
    <row r="9" spans="1:11" ht="21" customHeight="1">
      <c r="C9" s="10" t="s">
        <v>91</v>
      </c>
      <c r="D9" s="15"/>
      <c r="E9" s="11">
        <v>2536</v>
      </c>
      <c r="F9" s="11">
        <v>1</v>
      </c>
      <c r="G9" s="33">
        <v>13870</v>
      </c>
      <c r="H9" s="44"/>
      <c r="I9" s="36" t="s">
        <v>381</v>
      </c>
      <c r="J9" s="36" t="s">
        <v>405</v>
      </c>
      <c r="K9" s="188">
        <v>13870</v>
      </c>
    </row>
    <row r="10" spans="1:11" ht="21" customHeight="1">
      <c r="C10" s="10"/>
      <c r="D10" s="15"/>
      <c r="E10" s="12">
        <v>2537</v>
      </c>
      <c r="F10" s="12">
        <v>3</v>
      </c>
      <c r="G10" s="44">
        <v>18220</v>
      </c>
      <c r="H10" s="44"/>
      <c r="I10" s="37">
        <v>2537</v>
      </c>
      <c r="J10" s="37" t="s">
        <v>406</v>
      </c>
      <c r="K10" s="189">
        <v>18220</v>
      </c>
    </row>
    <row r="11" spans="1:11" ht="21" customHeight="1">
      <c r="C11" s="10"/>
      <c r="D11" s="15"/>
      <c r="E11" s="12">
        <v>2538</v>
      </c>
      <c r="F11" s="12">
        <v>1</v>
      </c>
      <c r="G11" s="44">
        <v>3525</v>
      </c>
      <c r="H11" s="44"/>
      <c r="I11" s="37">
        <v>2538</v>
      </c>
      <c r="J11" s="37" t="s">
        <v>405</v>
      </c>
      <c r="K11" s="189">
        <v>3525</v>
      </c>
    </row>
    <row r="12" spans="1:11" ht="21" customHeight="1">
      <c r="C12" s="10"/>
      <c r="D12" s="15"/>
      <c r="E12" s="12">
        <v>2539</v>
      </c>
      <c r="F12" s="12">
        <v>2</v>
      </c>
      <c r="G12" s="44">
        <v>5775</v>
      </c>
      <c r="H12" s="44"/>
      <c r="I12" s="37" t="s">
        <v>383</v>
      </c>
      <c r="J12" s="37" t="s">
        <v>407</v>
      </c>
      <c r="K12" s="189">
        <v>5775</v>
      </c>
    </row>
    <row r="13" spans="1:11" ht="21" customHeight="1">
      <c r="C13" s="10"/>
      <c r="D13" s="15"/>
      <c r="E13" s="12">
        <v>2540</v>
      </c>
      <c r="F13" s="12">
        <v>5</v>
      </c>
      <c r="G13" s="44">
        <v>23620</v>
      </c>
      <c r="H13" s="44"/>
      <c r="I13" s="37" t="s">
        <v>384</v>
      </c>
      <c r="J13" s="37" t="s">
        <v>408</v>
      </c>
      <c r="K13" s="189">
        <v>24670</v>
      </c>
    </row>
    <row r="14" spans="1:11" ht="21" customHeight="1">
      <c r="C14" s="10"/>
      <c r="D14" s="15"/>
      <c r="E14" s="12">
        <v>2541</v>
      </c>
      <c r="F14" s="12">
        <v>9</v>
      </c>
      <c r="G14" s="44">
        <v>30820</v>
      </c>
      <c r="H14" s="44"/>
      <c r="I14" s="37" t="s">
        <v>385</v>
      </c>
      <c r="J14" s="37" t="s">
        <v>409</v>
      </c>
      <c r="K14" s="189">
        <v>31870</v>
      </c>
    </row>
    <row r="15" spans="1:11" ht="21" customHeight="1">
      <c r="C15" s="10"/>
      <c r="D15" s="15"/>
      <c r="E15" s="12">
        <v>2542</v>
      </c>
      <c r="F15" s="12">
        <v>8</v>
      </c>
      <c r="G15" s="44">
        <v>55150</v>
      </c>
      <c r="H15" s="44"/>
      <c r="I15" s="37" t="s">
        <v>386</v>
      </c>
      <c r="J15" s="37" t="s">
        <v>410</v>
      </c>
      <c r="K15" s="189">
        <v>55150</v>
      </c>
    </row>
    <row r="16" spans="1:11" ht="21" customHeight="1">
      <c r="C16" s="10"/>
      <c r="D16" s="15"/>
      <c r="E16" s="12">
        <v>2543</v>
      </c>
      <c r="F16" s="12">
        <v>6</v>
      </c>
      <c r="G16" s="44">
        <v>41800</v>
      </c>
      <c r="H16" s="44"/>
      <c r="I16" s="37" t="s">
        <v>387</v>
      </c>
      <c r="J16" s="37" t="s">
        <v>408</v>
      </c>
      <c r="K16" s="189">
        <v>41800</v>
      </c>
    </row>
    <row r="17" spans="3:11" ht="21" customHeight="1">
      <c r="C17" s="10"/>
      <c r="D17" s="15"/>
      <c r="E17" s="12">
        <v>2544</v>
      </c>
      <c r="F17" s="12">
        <v>7</v>
      </c>
      <c r="G17" s="44">
        <v>16500</v>
      </c>
      <c r="H17" s="44"/>
      <c r="I17" s="37" t="s">
        <v>388</v>
      </c>
      <c r="J17" s="37" t="s">
        <v>411</v>
      </c>
      <c r="K17" s="189">
        <v>16500</v>
      </c>
    </row>
    <row r="18" spans="3:11" ht="21" customHeight="1">
      <c r="C18" s="10"/>
      <c r="D18" s="15"/>
      <c r="E18" s="12">
        <v>2545</v>
      </c>
      <c r="F18" s="12">
        <v>3</v>
      </c>
      <c r="G18" s="44">
        <v>7200</v>
      </c>
      <c r="H18" s="44"/>
      <c r="I18" s="37" t="s">
        <v>389</v>
      </c>
      <c r="J18" s="37" t="s">
        <v>412</v>
      </c>
      <c r="K18" s="189">
        <v>13125</v>
      </c>
    </row>
    <row r="19" spans="3:11" ht="21" customHeight="1">
      <c r="C19" s="10"/>
      <c r="D19" s="15"/>
      <c r="E19" s="12">
        <v>2546</v>
      </c>
      <c r="F19" s="12">
        <v>5</v>
      </c>
      <c r="G19" s="44">
        <v>11225</v>
      </c>
      <c r="H19" s="44"/>
      <c r="I19" s="37" t="s">
        <v>390</v>
      </c>
      <c r="J19" s="37" t="s">
        <v>412</v>
      </c>
      <c r="K19" s="189">
        <v>11225</v>
      </c>
    </row>
    <row r="20" spans="3:11" ht="21" customHeight="1">
      <c r="C20" s="10"/>
      <c r="D20" s="15"/>
      <c r="E20" s="12">
        <v>2547</v>
      </c>
      <c r="F20" s="12">
        <v>5</v>
      </c>
      <c r="G20" s="44">
        <v>21285</v>
      </c>
      <c r="H20" s="44"/>
      <c r="I20" s="37" t="s">
        <v>391</v>
      </c>
      <c r="J20" s="37" t="s">
        <v>412</v>
      </c>
      <c r="K20" s="189">
        <v>21285</v>
      </c>
    </row>
    <row r="21" spans="3:11" ht="21" customHeight="1">
      <c r="C21" s="10"/>
      <c r="D21" s="15"/>
      <c r="E21" s="12">
        <v>2548</v>
      </c>
      <c r="F21" s="12">
        <v>5</v>
      </c>
      <c r="G21" s="44">
        <v>11863</v>
      </c>
      <c r="H21" s="44"/>
      <c r="I21" s="37" t="s">
        <v>392</v>
      </c>
      <c r="J21" s="37" t="s">
        <v>408</v>
      </c>
      <c r="K21" s="189">
        <v>17113</v>
      </c>
    </row>
    <row r="22" spans="3:11" ht="21" customHeight="1">
      <c r="C22" s="10"/>
      <c r="D22" s="15"/>
      <c r="E22" s="12">
        <v>2549</v>
      </c>
      <c r="F22" s="12">
        <v>8</v>
      </c>
      <c r="G22" s="44">
        <v>28288</v>
      </c>
      <c r="H22" s="44"/>
      <c r="I22" s="37" t="s">
        <v>393</v>
      </c>
      <c r="J22" s="37" t="s">
        <v>410</v>
      </c>
      <c r="K22" s="189">
        <v>28288</v>
      </c>
    </row>
    <row r="23" spans="3:11" ht="21" customHeight="1">
      <c r="C23" s="10"/>
      <c r="D23" s="15"/>
      <c r="E23" s="12">
        <v>2550</v>
      </c>
      <c r="F23" s="12">
        <v>8</v>
      </c>
      <c r="G23" s="44">
        <v>21313</v>
      </c>
      <c r="H23" s="44"/>
      <c r="I23" s="37" t="s">
        <v>394</v>
      </c>
      <c r="J23" s="37" t="s">
        <v>410</v>
      </c>
      <c r="K23" s="189">
        <v>21313</v>
      </c>
    </row>
    <row r="24" spans="3:11" ht="21" customHeight="1">
      <c r="C24" s="10"/>
      <c r="D24" s="15"/>
      <c r="E24" s="12">
        <v>2551</v>
      </c>
      <c r="F24" s="12">
        <v>6</v>
      </c>
      <c r="G24" s="44">
        <v>15000</v>
      </c>
      <c r="H24" s="44"/>
      <c r="I24" s="37" t="s">
        <v>395</v>
      </c>
      <c r="J24" s="37" t="s">
        <v>409</v>
      </c>
      <c r="K24" s="189">
        <v>27675</v>
      </c>
    </row>
    <row r="25" spans="3:11" ht="21" customHeight="1">
      <c r="C25" s="10"/>
      <c r="D25" s="15"/>
      <c r="E25" s="12">
        <v>2552</v>
      </c>
      <c r="F25" s="12">
        <v>14</v>
      </c>
      <c r="G25" s="44">
        <v>52475</v>
      </c>
      <c r="H25" s="44"/>
      <c r="I25" s="37" t="s">
        <v>396</v>
      </c>
      <c r="J25" s="37" t="s">
        <v>413</v>
      </c>
      <c r="K25" s="189">
        <v>57725</v>
      </c>
    </row>
    <row r="26" spans="3:11" ht="21" customHeight="1">
      <c r="C26" s="10"/>
      <c r="D26" s="15"/>
      <c r="E26" s="12">
        <v>2553</v>
      </c>
      <c r="F26" s="12">
        <v>13</v>
      </c>
      <c r="G26" s="44">
        <v>55125</v>
      </c>
      <c r="H26" s="44"/>
      <c r="I26" s="37" t="s">
        <v>397</v>
      </c>
      <c r="J26" s="37" t="s">
        <v>414</v>
      </c>
      <c r="K26" s="189">
        <v>55125</v>
      </c>
    </row>
    <row r="27" spans="3:11" ht="21" customHeight="1">
      <c r="C27" s="10"/>
      <c r="D27" s="15"/>
      <c r="E27" s="12">
        <v>2554</v>
      </c>
      <c r="F27" s="12">
        <v>3</v>
      </c>
      <c r="G27" s="44">
        <v>12750</v>
      </c>
      <c r="H27" s="44"/>
      <c r="I27" s="37" t="s">
        <v>398</v>
      </c>
      <c r="J27" s="37" t="s">
        <v>415</v>
      </c>
      <c r="K27" s="189">
        <v>14250</v>
      </c>
    </row>
    <row r="28" spans="3:11" ht="21" customHeight="1">
      <c r="C28" s="10"/>
      <c r="D28" s="15"/>
      <c r="E28" s="12">
        <v>2555</v>
      </c>
      <c r="F28" s="12">
        <v>2</v>
      </c>
      <c r="G28" s="44">
        <v>6000</v>
      </c>
      <c r="H28" s="44"/>
      <c r="I28" s="37" t="s">
        <v>399</v>
      </c>
      <c r="J28" s="37" t="s">
        <v>407</v>
      </c>
      <c r="K28" s="189">
        <v>4625</v>
      </c>
    </row>
    <row r="29" spans="3:11" ht="21" customHeight="1">
      <c r="C29" s="10"/>
      <c r="D29" s="15"/>
      <c r="E29" s="12">
        <v>2556</v>
      </c>
      <c r="F29" s="12" t="s">
        <v>100</v>
      </c>
      <c r="G29" s="44">
        <v>0</v>
      </c>
      <c r="H29" s="44"/>
      <c r="I29" s="37" t="s">
        <v>400</v>
      </c>
      <c r="J29" s="37" t="s">
        <v>415</v>
      </c>
      <c r="K29" s="189">
        <v>10938</v>
      </c>
    </row>
    <row r="30" spans="3:11" ht="21" customHeight="1">
      <c r="C30" s="10"/>
      <c r="D30" s="15"/>
      <c r="E30" s="12">
        <v>2557</v>
      </c>
      <c r="F30" s="12">
        <v>2</v>
      </c>
      <c r="G30" s="44">
        <v>9000</v>
      </c>
      <c r="H30" s="44"/>
      <c r="I30" s="37" t="s">
        <v>401</v>
      </c>
      <c r="J30" s="37" t="s">
        <v>412</v>
      </c>
      <c r="K30" s="189">
        <v>18900</v>
      </c>
    </row>
    <row r="31" spans="3:11" ht="21" customHeight="1">
      <c r="C31" s="10"/>
      <c r="D31" s="15"/>
      <c r="E31" s="12">
        <v>2558</v>
      </c>
      <c r="F31" s="12">
        <v>1</v>
      </c>
      <c r="G31" s="44">
        <v>5400</v>
      </c>
      <c r="H31" s="44"/>
      <c r="I31" s="37" t="s">
        <v>402</v>
      </c>
      <c r="J31" s="37" t="s">
        <v>415</v>
      </c>
      <c r="K31" s="189">
        <v>22650</v>
      </c>
    </row>
    <row r="32" spans="3:11" ht="21" customHeight="1">
      <c r="C32" s="10"/>
      <c r="D32" s="15"/>
      <c r="E32" s="12">
        <v>2559</v>
      </c>
      <c r="F32" s="12">
        <v>3</v>
      </c>
      <c r="G32" s="44">
        <v>9400</v>
      </c>
      <c r="H32" s="44"/>
      <c r="I32" s="37" t="s">
        <v>403</v>
      </c>
      <c r="J32" s="37" t="s">
        <v>416</v>
      </c>
      <c r="K32" s="189">
        <v>43275</v>
      </c>
    </row>
    <row r="33" spans="1:11" ht="21" customHeight="1">
      <c r="C33" s="10"/>
      <c r="D33" s="15"/>
      <c r="E33" s="12">
        <v>2560</v>
      </c>
      <c r="F33" s="12">
        <v>6</v>
      </c>
      <c r="G33" s="44">
        <v>30400</v>
      </c>
      <c r="H33" s="44"/>
      <c r="I33" s="37" t="s">
        <v>404</v>
      </c>
      <c r="J33" s="37" t="s">
        <v>414</v>
      </c>
      <c r="K33" s="189">
        <v>85275</v>
      </c>
    </row>
    <row r="34" spans="1:11" ht="21" customHeight="1">
      <c r="C34" s="10"/>
      <c r="D34" s="15"/>
      <c r="E34" s="12">
        <v>2561</v>
      </c>
      <c r="F34" s="12">
        <v>4</v>
      </c>
      <c r="G34" s="44">
        <v>43200</v>
      </c>
      <c r="H34" s="44"/>
      <c r="I34" s="37" t="s">
        <v>100</v>
      </c>
      <c r="J34" s="37" t="s">
        <v>100</v>
      </c>
      <c r="K34" s="189">
        <v>0</v>
      </c>
    </row>
    <row r="35" spans="1:11" s="2" customFormat="1" ht="21" customHeight="1">
      <c r="C35" s="284" t="s">
        <v>21</v>
      </c>
      <c r="D35" s="285"/>
      <c r="E35" s="286"/>
      <c r="F35" s="49">
        <f>SUM(F9:F34)</f>
        <v>130</v>
      </c>
      <c r="G35" s="34">
        <f>SUM(G9:G34)</f>
        <v>549204</v>
      </c>
      <c r="H35" s="197"/>
      <c r="I35" s="38"/>
      <c r="J35" s="38" t="s">
        <v>428</v>
      </c>
      <c r="K35" s="191">
        <f>SUM(K9:K34)</f>
        <v>664167</v>
      </c>
    </row>
    <row r="36" spans="1:11" s="50" customFormat="1" ht="19.05" customHeight="1">
      <c r="C36" s="46"/>
      <c r="D36" s="46"/>
      <c r="E36" s="46"/>
      <c r="F36" s="46"/>
      <c r="G36" s="51"/>
      <c r="H36" s="51"/>
      <c r="I36" s="192"/>
      <c r="J36" s="192"/>
      <c r="K36" s="109"/>
    </row>
    <row r="37" spans="1:11" s="2" customFormat="1" ht="19.05" customHeight="1">
      <c r="A37" s="283" t="s">
        <v>109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</row>
    <row r="38" spans="1:11" s="2" customFormat="1" ht="19.05" customHeight="1">
      <c r="A38" s="283" t="s">
        <v>19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</row>
    <row r="39" spans="1:11" s="2" customFormat="1" ht="19.05" customHeight="1">
      <c r="A39" s="283" t="str">
        <f>A3</f>
        <v>สำหรับปี สิ้นสุดวันที่ 30 กันยายน 2561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</row>
    <row r="40" spans="1:11" s="50" customFormat="1" ht="19.05" customHeight="1">
      <c r="C40" s="46"/>
      <c r="D40" s="46"/>
      <c r="E40" s="46"/>
      <c r="F40" s="46"/>
      <c r="G40" s="51"/>
      <c r="H40" s="51"/>
      <c r="I40" s="192"/>
      <c r="J40" s="192"/>
      <c r="K40" s="109"/>
    </row>
    <row r="41" spans="1:11" s="50" customFormat="1" ht="19.05" customHeight="1">
      <c r="C41" s="287" t="s">
        <v>25</v>
      </c>
      <c r="D41" s="288"/>
      <c r="E41" s="284">
        <v>2561</v>
      </c>
      <c r="F41" s="285"/>
      <c r="G41" s="286"/>
      <c r="H41" s="46"/>
      <c r="I41" s="284">
        <v>2560</v>
      </c>
      <c r="J41" s="285"/>
      <c r="K41" s="286"/>
    </row>
    <row r="42" spans="1:11" ht="19.05" customHeight="1">
      <c r="C42" s="289"/>
      <c r="D42" s="290"/>
      <c r="E42" s="111" t="s">
        <v>26</v>
      </c>
      <c r="F42" s="112" t="s">
        <v>27</v>
      </c>
      <c r="G42" s="112" t="s">
        <v>20</v>
      </c>
      <c r="H42" s="196"/>
      <c r="I42" s="38" t="s">
        <v>26</v>
      </c>
      <c r="J42" s="194" t="s">
        <v>27</v>
      </c>
      <c r="K42" s="195" t="s">
        <v>20</v>
      </c>
    </row>
    <row r="43" spans="1:11" ht="19.05" customHeight="1">
      <c r="C43" s="10" t="s">
        <v>28</v>
      </c>
      <c r="D43" s="15"/>
      <c r="E43" s="12">
        <v>2552</v>
      </c>
      <c r="F43" s="12">
        <v>6</v>
      </c>
      <c r="G43" s="31">
        <v>537.70000000000005</v>
      </c>
      <c r="H43" s="31"/>
      <c r="I43" s="36" t="s">
        <v>396</v>
      </c>
      <c r="J43" s="36" t="s">
        <v>410</v>
      </c>
      <c r="K43" s="188">
        <v>627.95000000000005</v>
      </c>
    </row>
    <row r="44" spans="1:11" ht="19.05" customHeight="1">
      <c r="C44" s="10"/>
      <c r="D44" s="15"/>
      <c r="E44" s="12">
        <v>2553</v>
      </c>
      <c r="F44" s="12">
        <v>16</v>
      </c>
      <c r="G44" s="31">
        <v>1206.5</v>
      </c>
      <c r="H44" s="31"/>
      <c r="I44" s="37" t="s">
        <v>397</v>
      </c>
      <c r="J44" s="37" t="s">
        <v>417</v>
      </c>
      <c r="K44" s="189">
        <v>1296.75</v>
      </c>
    </row>
    <row r="45" spans="1:11" ht="19.05" customHeight="1">
      <c r="C45" s="10"/>
      <c r="D45" s="15"/>
      <c r="E45" s="12">
        <v>2554</v>
      </c>
      <c r="F45" s="12">
        <v>18</v>
      </c>
      <c r="G45" s="31">
        <v>1499.1</v>
      </c>
      <c r="H45" s="31"/>
      <c r="I45" s="37" t="s">
        <v>398</v>
      </c>
      <c r="J45" s="37" t="s">
        <v>418</v>
      </c>
      <c r="K45" s="189">
        <v>1739.45</v>
      </c>
    </row>
    <row r="46" spans="1:11" ht="19.05" customHeight="1">
      <c r="C46" s="10"/>
      <c r="D46" s="15"/>
      <c r="E46" s="12">
        <v>2555</v>
      </c>
      <c r="F46" s="12">
        <v>11</v>
      </c>
      <c r="G46" s="31">
        <v>662.15</v>
      </c>
      <c r="H46" s="31"/>
      <c r="I46" s="37" t="s">
        <v>399</v>
      </c>
      <c r="J46" s="37" t="s">
        <v>413</v>
      </c>
      <c r="K46" s="189">
        <v>760.95</v>
      </c>
    </row>
    <row r="47" spans="1:11" ht="19.05" customHeight="1">
      <c r="C47" s="10"/>
      <c r="D47" s="15"/>
      <c r="E47" s="12">
        <v>2556</v>
      </c>
      <c r="F47" s="12">
        <v>10</v>
      </c>
      <c r="G47" s="31">
        <v>954.75</v>
      </c>
      <c r="H47" s="31"/>
      <c r="I47" s="37" t="s">
        <v>400</v>
      </c>
      <c r="J47" s="37" t="s">
        <v>419</v>
      </c>
      <c r="K47" s="189">
        <v>1061.1500000000001</v>
      </c>
    </row>
    <row r="48" spans="1:11" ht="19.05" customHeight="1">
      <c r="C48" s="10"/>
      <c r="D48" s="15"/>
      <c r="E48" s="12">
        <v>2557</v>
      </c>
      <c r="F48" s="12">
        <v>16</v>
      </c>
      <c r="G48" s="31">
        <v>1280.5999999999999</v>
      </c>
      <c r="H48" s="31"/>
      <c r="I48" s="37" t="s">
        <v>401</v>
      </c>
      <c r="J48" s="37" t="s">
        <v>420</v>
      </c>
      <c r="K48" s="189">
        <v>1517.15</v>
      </c>
    </row>
    <row r="49" spans="3:11" ht="19.05" customHeight="1">
      <c r="C49" s="10"/>
      <c r="D49" s="15"/>
      <c r="E49" s="12">
        <v>2558</v>
      </c>
      <c r="F49" s="12">
        <v>21</v>
      </c>
      <c r="G49" s="31">
        <v>1899.05</v>
      </c>
      <c r="H49" s="31"/>
      <c r="I49" s="37" t="s">
        <v>402</v>
      </c>
      <c r="J49" s="37" t="s">
        <v>421</v>
      </c>
      <c r="K49" s="189">
        <v>2527.9499999999998</v>
      </c>
    </row>
    <row r="50" spans="3:11" ht="19.05" customHeight="1">
      <c r="C50" s="10"/>
      <c r="D50" s="15"/>
      <c r="E50" s="12">
        <v>2559</v>
      </c>
      <c r="F50" s="12">
        <v>53</v>
      </c>
      <c r="G50" s="31">
        <v>4448.8500000000004</v>
      </c>
      <c r="H50" s="31"/>
      <c r="I50" s="37" t="s">
        <v>403</v>
      </c>
      <c r="J50" s="37" t="s">
        <v>422</v>
      </c>
      <c r="K50" s="189">
        <v>8733.35</v>
      </c>
    </row>
    <row r="51" spans="3:11" ht="19.05" customHeight="1">
      <c r="C51" s="10"/>
      <c r="D51" s="15"/>
      <c r="E51" s="12">
        <v>2560</v>
      </c>
      <c r="F51" s="12">
        <v>107</v>
      </c>
      <c r="G51" s="31">
        <v>7803.3</v>
      </c>
      <c r="H51" s="31"/>
      <c r="I51" s="37" t="s">
        <v>404</v>
      </c>
      <c r="J51" s="37" t="s">
        <v>423</v>
      </c>
      <c r="K51" s="189">
        <v>20428.8</v>
      </c>
    </row>
    <row r="52" spans="3:11" ht="19.05" customHeight="1">
      <c r="C52" s="10"/>
      <c r="D52" s="15"/>
      <c r="E52" s="12"/>
      <c r="F52" s="12"/>
      <c r="G52" s="31"/>
      <c r="H52" s="31"/>
      <c r="I52" s="37"/>
      <c r="J52" s="37"/>
      <c r="K52" s="189"/>
    </row>
    <row r="53" spans="3:11" s="2" customFormat="1" ht="19.05" customHeight="1">
      <c r="C53" s="284" t="s">
        <v>21</v>
      </c>
      <c r="D53" s="285"/>
      <c r="E53" s="286"/>
      <c r="F53" s="49">
        <f>SUM(F43:F52)</f>
        <v>258</v>
      </c>
      <c r="G53" s="34">
        <f>SUM(G42:G52)</f>
        <v>20292</v>
      </c>
      <c r="H53" s="197"/>
      <c r="I53" s="38"/>
      <c r="J53" s="38" t="s">
        <v>424</v>
      </c>
      <c r="K53" s="191">
        <f>SUM(K43:K52)</f>
        <v>38693.5</v>
      </c>
    </row>
    <row r="54" spans="3:11" ht="19.05" customHeight="1">
      <c r="C54" s="10" t="s">
        <v>142</v>
      </c>
      <c r="D54" s="15"/>
      <c r="E54" s="12">
        <v>2538</v>
      </c>
      <c r="F54" s="12">
        <v>1</v>
      </c>
      <c r="G54" s="31">
        <v>1640</v>
      </c>
      <c r="H54" s="31"/>
      <c r="I54" s="37" t="s">
        <v>382</v>
      </c>
      <c r="J54" s="37" t="s">
        <v>405</v>
      </c>
      <c r="K54" s="189">
        <v>1640</v>
      </c>
    </row>
    <row r="55" spans="3:11" ht="19.05" customHeight="1">
      <c r="C55" s="10"/>
      <c r="D55" s="15"/>
      <c r="E55" s="12">
        <v>2540</v>
      </c>
      <c r="F55" s="12">
        <v>5</v>
      </c>
      <c r="G55" s="31">
        <v>7016</v>
      </c>
      <c r="H55" s="31"/>
      <c r="I55" s="37" t="s">
        <v>384</v>
      </c>
      <c r="J55" s="37" t="s">
        <v>412</v>
      </c>
      <c r="K55" s="189">
        <v>7016</v>
      </c>
    </row>
    <row r="56" spans="3:11" ht="19.05" customHeight="1">
      <c r="C56" s="10"/>
      <c r="D56" s="15"/>
      <c r="E56" s="12">
        <v>2541</v>
      </c>
      <c r="F56" s="12">
        <v>9</v>
      </c>
      <c r="G56" s="31">
        <v>37216</v>
      </c>
      <c r="H56" s="31"/>
      <c r="I56" s="37" t="s">
        <v>385</v>
      </c>
      <c r="J56" s="37" t="s">
        <v>416</v>
      </c>
      <c r="K56" s="189">
        <v>37216</v>
      </c>
    </row>
    <row r="57" spans="3:11" ht="19.05" customHeight="1">
      <c r="C57" s="10"/>
      <c r="D57" s="15"/>
      <c r="E57" s="12">
        <v>2542</v>
      </c>
      <c r="F57" s="12">
        <v>4</v>
      </c>
      <c r="G57" s="31">
        <v>8616</v>
      </c>
      <c r="H57" s="31"/>
      <c r="I57" s="37" t="s">
        <v>386</v>
      </c>
      <c r="J57" s="37" t="s">
        <v>415</v>
      </c>
      <c r="K57" s="189">
        <v>8616</v>
      </c>
    </row>
    <row r="58" spans="3:11" ht="19.05" customHeight="1">
      <c r="C58" s="10"/>
      <c r="D58" s="15"/>
      <c r="E58" s="12">
        <v>2543</v>
      </c>
      <c r="F58" s="12">
        <v>2</v>
      </c>
      <c r="G58" s="31">
        <v>7400</v>
      </c>
      <c r="H58" s="31"/>
      <c r="I58" s="37" t="s">
        <v>387</v>
      </c>
      <c r="J58" s="37" t="s">
        <v>407</v>
      </c>
      <c r="K58" s="189">
        <v>7400</v>
      </c>
    </row>
    <row r="59" spans="3:11" ht="19.05" customHeight="1">
      <c r="C59" s="10"/>
      <c r="D59" s="15"/>
      <c r="E59" s="12">
        <v>2544</v>
      </c>
      <c r="F59" s="12">
        <v>2</v>
      </c>
      <c r="G59" s="31">
        <v>5650</v>
      </c>
      <c r="H59" s="31"/>
      <c r="I59" s="37" t="s">
        <v>388</v>
      </c>
      <c r="J59" s="37" t="s">
        <v>407</v>
      </c>
      <c r="K59" s="189">
        <v>5650</v>
      </c>
    </row>
    <row r="60" spans="3:11" ht="19.05" customHeight="1">
      <c r="C60" s="10"/>
      <c r="D60" s="15"/>
      <c r="E60" s="12">
        <v>2545</v>
      </c>
      <c r="F60" s="12">
        <v>2</v>
      </c>
      <c r="G60" s="31">
        <v>1200</v>
      </c>
      <c r="H60" s="31"/>
      <c r="I60" s="37" t="s">
        <v>389</v>
      </c>
      <c r="J60" s="37" t="s">
        <v>407</v>
      </c>
      <c r="K60" s="189">
        <v>1200</v>
      </c>
    </row>
    <row r="61" spans="3:11" ht="19.05" customHeight="1">
      <c r="C61" s="10"/>
      <c r="D61" s="15"/>
      <c r="E61" s="12">
        <v>2546</v>
      </c>
      <c r="F61" s="12">
        <v>4</v>
      </c>
      <c r="G61" s="31">
        <v>2240</v>
      </c>
      <c r="H61" s="31"/>
      <c r="I61" s="37" t="s">
        <v>390</v>
      </c>
      <c r="J61" s="37" t="s">
        <v>415</v>
      </c>
      <c r="K61" s="189">
        <v>2240</v>
      </c>
    </row>
    <row r="62" spans="3:11" ht="19.05" customHeight="1">
      <c r="C62" s="10"/>
      <c r="D62" s="15"/>
      <c r="E62" s="12">
        <v>2547</v>
      </c>
      <c r="F62" s="12">
        <v>5</v>
      </c>
      <c r="G62" s="31">
        <v>2696</v>
      </c>
      <c r="H62" s="31"/>
      <c r="I62" s="37" t="s">
        <v>391</v>
      </c>
      <c r="J62" s="37" t="s">
        <v>412</v>
      </c>
      <c r="K62" s="189">
        <v>2696</v>
      </c>
    </row>
    <row r="63" spans="3:11" ht="19.05" customHeight="1">
      <c r="C63" s="10"/>
      <c r="D63" s="15"/>
      <c r="E63" s="12">
        <v>2548</v>
      </c>
      <c r="F63" s="12">
        <v>2</v>
      </c>
      <c r="G63" s="31">
        <v>1240</v>
      </c>
      <c r="H63" s="31"/>
      <c r="I63" s="37" t="s">
        <v>392</v>
      </c>
      <c r="J63" s="37" t="s">
        <v>407</v>
      </c>
      <c r="K63" s="189">
        <v>1240</v>
      </c>
    </row>
    <row r="64" spans="3:11" ht="19.05" customHeight="1">
      <c r="C64" s="10"/>
      <c r="D64" s="15"/>
      <c r="E64" s="12">
        <v>2549</v>
      </c>
      <c r="F64" s="12">
        <v>5</v>
      </c>
      <c r="G64" s="31">
        <v>3560</v>
      </c>
      <c r="H64" s="31"/>
      <c r="I64" s="37" t="s">
        <v>393</v>
      </c>
      <c r="J64" s="37" t="s">
        <v>412</v>
      </c>
      <c r="K64" s="189">
        <v>3560</v>
      </c>
    </row>
    <row r="65" spans="3:11" ht="19.05" customHeight="1">
      <c r="C65" s="10"/>
      <c r="D65" s="15"/>
      <c r="E65" s="12">
        <v>2550</v>
      </c>
      <c r="F65" s="12">
        <v>10</v>
      </c>
      <c r="G65" s="31">
        <v>12520</v>
      </c>
      <c r="H65" s="31"/>
      <c r="I65" s="37" t="s">
        <v>394</v>
      </c>
      <c r="J65" s="37" t="s">
        <v>409</v>
      </c>
      <c r="K65" s="189">
        <v>12520</v>
      </c>
    </row>
    <row r="66" spans="3:11" ht="19.05" customHeight="1">
      <c r="C66" s="10"/>
      <c r="D66" s="15"/>
      <c r="E66" s="12">
        <v>2551</v>
      </c>
      <c r="F66" s="12">
        <v>10</v>
      </c>
      <c r="G66" s="31">
        <v>7320</v>
      </c>
      <c r="H66" s="31"/>
      <c r="I66" s="37" t="s">
        <v>395</v>
      </c>
      <c r="J66" s="37" t="s">
        <v>414</v>
      </c>
      <c r="K66" s="189">
        <v>13400</v>
      </c>
    </row>
    <row r="67" spans="3:11" ht="19.05" customHeight="1">
      <c r="C67" s="10"/>
      <c r="D67" s="15"/>
      <c r="E67" s="12">
        <v>2552</v>
      </c>
      <c r="F67" s="12">
        <v>15</v>
      </c>
      <c r="G67" s="31">
        <v>15880</v>
      </c>
      <c r="H67" s="31"/>
      <c r="I67" s="37" t="s">
        <v>396</v>
      </c>
      <c r="J67" s="37" t="s">
        <v>425</v>
      </c>
      <c r="K67" s="189">
        <v>16280</v>
      </c>
    </row>
    <row r="68" spans="3:11" ht="19.05" customHeight="1">
      <c r="C68" s="10"/>
      <c r="D68" s="15"/>
      <c r="E68" s="12">
        <v>2553</v>
      </c>
      <c r="F68" s="12">
        <v>13</v>
      </c>
      <c r="G68" s="31">
        <v>13560</v>
      </c>
      <c r="H68" s="31"/>
      <c r="I68" s="37" t="s">
        <v>397</v>
      </c>
      <c r="J68" s="37" t="s">
        <v>414</v>
      </c>
      <c r="K68" s="189">
        <v>13560</v>
      </c>
    </row>
    <row r="69" spans="3:11" ht="19.05" customHeight="1">
      <c r="C69" s="10"/>
      <c r="D69" s="15"/>
      <c r="E69" s="12">
        <v>2554</v>
      </c>
      <c r="F69" s="12">
        <v>4</v>
      </c>
      <c r="G69" s="31">
        <v>1200</v>
      </c>
      <c r="H69" s="31"/>
      <c r="I69" s="37" t="s">
        <v>398</v>
      </c>
      <c r="J69" s="37" t="s">
        <v>408</v>
      </c>
      <c r="K69" s="189">
        <v>1400</v>
      </c>
    </row>
    <row r="70" spans="3:11" ht="19.05" customHeight="1">
      <c r="C70" s="10"/>
      <c r="D70" s="15"/>
      <c r="E70" s="12">
        <v>2555</v>
      </c>
      <c r="F70" s="12">
        <v>1</v>
      </c>
      <c r="G70" s="31">
        <v>200</v>
      </c>
      <c r="H70" s="31"/>
      <c r="I70" s="37" t="s">
        <v>399</v>
      </c>
      <c r="J70" s="37" t="s">
        <v>405</v>
      </c>
      <c r="K70" s="189">
        <v>200</v>
      </c>
    </row>
    <row r="71" spans="3:11" ht="19.05" customHeight="1">
      <c r="C71" s="10"/>
      <c r="D71" s="15"/>
      <c r="E71" s="12">
        <v>2559</v>
      </c>
      <c r="F71" s="12">
        <v>1</v>
      </c>
      <c r="G71" s="31">
        <v>1200</v>
      </c>
      <c r="H71" s="31"/>
      <c r="I71" s="37" t="s">
        <v>403</v>
      </c>
      <c r="J71" s="37" t="s">
        <v>407</v>
      </c>
      <c r="K71" s="189">
        <v>1600</v>
      </c>
    </row>
    <row r="72" spans="3:11" ht="19.05" customHeight="1">
      <c r="C72" s="10"/>
      <c r="D72" s="15"/>
      <c r="E72" s="12">
        <v>2561</v>
      </c>
      <c r="F72" s="12">
        <v>7</v>
      </c>
      <c r="G72" s="31">
        <v>103064</v>
      </c>
      <c r="H72" s="31"/>
      <c r="I72" s="37" t="s">
        <v>404</v>
      </c>
      <c r="J72" s="37" t="s">
        <v>408</v>
      </c>
      <c r="K72" s="189">
        <v>20872</v>
      </c>
    </row>
    <row r="73" spans="3:11" s="2" customFormat="1" ht="19.05" customHeight="1">
      <c r="C73" s="284" t="s">
        <v>21</v>
      </c>
      <c r="D73" s="285"/>
      <c r="E73" s="286"/>
      <c r="F73" s="49">
        <f>SUM(F54:F72)</f>
        <v>102</v>
      </c>
      <c r="G73" s="32">
        <f>SUM(G54:G72)</f>
        <v>233418</v>
      </c>
      <c r="H73" s="198"/>
      <c r="I73" s="38"/>
      <c r="J73" s="38" t="s">
        <v>426</v>
      </c>
      <c r="K73" s="191">
        <f>SUM(K54:K72)</f>
        <v>158306</v>
      </c>
    </row>
    <row r="74" spans="3:11" s="2" customFormat="1" ht="19.05" customHeight="1">
      <c r="C74" s="284" t="s">
        <v>92</v>
      </c>
      <c r="D74" s="285"/>
      <c r="E74" s="286"/>
      <c r="F74" s="49">
        <f>F35+F53+F73</f>
        <v>490</v>
      </c>
      <c r="G74" s="45">
        <f>G35+G53+G73</f>
        <v>802914</v>
      </c>
      <c r="H74" s="199"/>
      <c r="I74" s="193"/>
      <c r="J74" s="193" t="s">
        <v>427</v>
      </c>
      <c r="K74" s="190">
        <f>K35+K53+K73</f>
        <v>861166.5</v>
      </c>
    </row>
  </sheetData>
  <mergeCells count="16">
    <mergeCell ref="A1:K1"/>
    <mergeCell ref="A2:K2"/>
    <mergeCell ref="A3:K3"/>
    <mergeCell ref="C73:E73"/>
    <mergeCell ref="C74:E74"/>
    <mergeCell ref="I7:K7"/>
    <mergeCell ref="I41:K41"/>
    <mergeCell ref="C41:D42"/>
    <mergeCell ref="E41:G41"/>
    <mergeCell ref="C53:E53"/>
    <mergeCell ref="C35:E35"/>
    <mergeCell ref="A37:K37"/>
    <mergeCell ref="A38:K38"/>
    <mergeCell ref="A39:K39"/>
    <mergeCell ref="C7:D8"/>
    <mergeCell ref="E7:G7"/>
  </mergeCells>
  <pageMargins left="0.31" right="0.16" top="0.63" bottom="0.27" header="0.3" footer="0.3"/>
  <pageSetup paperSize="9" orientation="portrait" horizontalDpi="4294967292" verticalDpi="4294967292" copies="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workbookViewId="0">
      <selection activeCell="G21" sqref="G21"/>
    </sheetView>
  </sheetViews>
  <sheetFormatPr defaultColWidth="9.09765625" defaultRowHeight="21"/>
  <cols>
    <col min="1" max="1" width="5.69921875" style="1" customWidth="1"/>
    <col min="2" max="2" width="4.09765625" style="1" customWidth="1"/>
    <col min="3" max="3" width="18" style="1" customWidth="1"/>
    <col min="4" max="4" width="9.8984375" style="13" customWidth="1"/>
    <col min="5" max="5" width="17.8984375" style="13" customWidth="1"/>
    <col min="6" max="6" width="14.8984375" style="5" customWidth="1"/>
    <col min="7" max="7" width="15" style="5" customWidth="1"/>
    <col min="8" max="8" width="17.8984375" style="1" customWidth="1"/>
    <col min="9" max="16384" width="9.09765625" style="1"/>
  </cols>
  <sheetData>
    <row r="1" spans="1:7" s="2" customFormat="1" ht="22.05" customHeight="1">
      <c r="A1" s="283" t="s">
        <v>109</v>
      </c>
      <c r="B1" s="283"/>
      <c r="C1" s="283"/>
      <c r="D1" s="283"/>
      <c r="E1" s="283"/>
      <c r="F1" s="283"/>
      <c r="G1" s="283"/>
    </row>
    <row r="2" spans="1:7" s="2" customFormat="1" ht="22.05" customHeight="1">
      <c r="A2" s="283" t="s">
        <v>19</v>
      </c>
      <c r="B2" s="283"/>
      <c r="C2" s="283"/>
      <c r="D2" s="283"/>
      <c r="E2" s="283"/>
      <c r="F2" s="283"/>
      <c r="G2" s="283"/>
    </row>
    <row r="3" spans="1:7" s="2" customFormat="1" ht="22.05" customHeight="1">
      <c r="A3" s="283" t="s">
        <v>185</v>
      </c>
      <c r="B3" s="283"/>
      <c r="C3" s="283"/>
      <c r="D3" s="283"/>
      <c r="E3" s="283"/>
      <c r="F3" s="283"/>
      <c r="G3" s="283"/>
    </row>
    <row r="4" spans="1:7" ht="22.05" customHeight="1"/>
    <row r="5" spans="1:7" s="2" customFormat="1" ht="22.05" customHeight="1">
      <c r="A5" s="2" t="s">
        <v>120</v>
      </c>
      <c r="D5" s="14"/>
      <c r="E5" s="14"/>
      <c r="F5" s="4"/>
      <c r="G5" s="4"/>
    </row>
    <row r="6" spans="1:7" ht="22.05" customHeight="1">
      <c r="C6" s="1" t="s">
        <v>113</v>
      </c>
      <c r="G6" s="5">
        <v>1800</v>
      </c>
    </row>
    <row r="7" spans="1:7" ht="22.05" customHeight="1">
      <c r="C7" s="1" t="s">
        <v>166</v>
      </c>
      <c r="G7" s="5">
        <v>567325</v>
      </c>
    </row>
    <row r="8" spans="1:7" s="2" customFormat="1" ht="22.05" customHeight="1" thickBot="1">
      <c r="C8" s="2" t="s">
        <v>21</v>
      </c>
      <c r="D8" s="14"/>
      <c r="E8" s="14"/>
      <c r="F8" s="4"/>
      <c r="G8" s="7">
        <f>SUM(G6:G7)</f>
        <v>569125</v>
      </c>
    </row>
    <row r="9" spans="1:7" s="2" customFormat="1" ht="22.05" customHeight="1" thickTop="1">
      <c r="D9" s="14"/>
      <c r="E9" s="14"/>
      <c r="F9" s="4"/>
      <c r="G9" s="43"/>
    </row>
    <row r="10" spans="1:7" ht="22.05" customHeight="1">
      <c r="G10" s="41"/>
    </row>
    <row r="11" spans="1:7" ht="22.05" customHeight="1">
      <c r="G11" s="41"/>
    </row>
    <row r="12" spans="1:7" s="2" customFormat="1" ht="22.05" customHeight="1">
      <c r="A12" s="2" t="s">
        <v>121</v>
      </c>
      <c r="D12" s="14"/>
      <c r="E12" s="14"/>
      <c r="F12" s="4"/>
      <c r="G12" s="4"/>
    </row>
    <row r="13" spans="1:7" ht="22.05" customHeight="1">
      <c r="C13" s="1" t="s">
        <v>114</v>
      </c>
      <c r="G13" s="5">
        <v>550</v>
      </c>
    </row>
    <row r="14" spans="1:7" s="2" customFormat="1" ht="22.05" customHeight="1" thickBot="1">
      <c r="C14" s="2" t="s">
        <v>21</v>
      </c>
      <c r="D14" s="14"/>
      <c r="E14" s="14"/>
      <c r="F14" s="4"/>
      <c r="G14" s="7">
        <f>SUM(G13:G13)</f>
        <v>550</v>
      </c>
    </row>
    <row r="15" spans="1:7" ht="22.05" customHeight="1" thickTop="1"/>
    <row r="16" spans="1:7" ht="22.05" customHeight="1"/>
    <row r="17" ht="22.05" customHeight="1"/>
    <row r="18" ht="22.05" customHeight="1"/>
    <row r="19" ht="22.05" customHeight="1"/>
    <row r="20" ht="22.05" customHeight="1"/>
    <row r="21" ht="22.05" customHeight="1"/>
    <row r="22" ht="22.05" customHeight="1"/>
    <row r="23" ht="22.05" customHeight="1"/>
    <row r="24" ht="22.05" customHeight="1"/>
    <row r="25" ht="22.05" customHeight="1"/>
    <row r="26" ht="22.05" customHeight="1"/>
    <row r="27" ht="22.05" customHeight="1"/>
    <row r="28" ht="22.05" customHeight="1"/>
    <row r="29" ht="22.05" customHeight="1"/>
    <row r="30" ht="22.05" customHeight="1"/>
    <row r="31" ht="22.05" customHeight="1"/>
    <row r="32" ht="22.05" customHeight="1"/>
    <row r="33" ht="22.05" customHeight="1"/>
    <row r="34" ht="22.05" customHeight="1"/>
    <row r="35" ht="22.05" customHeight="1"/>
    <row r="36" ht="22.05" customHeight="1"/>
  </sheetData>
  <mergeCells count="3">
    <mergeCell ref="A1:G1"/>
    <mergeCell ref="A2:G2"/>
    <mergeCell ref="A3:G3"/>
  </mergeCells>
  <pageMargins left="0.66" right="0.13" top="0.75" bottom="0.45" header="0.3" footer="0.3"/>
  <pageSetup paperSize="9" orientation="portrait" horizontalDpi="4294967292" verticalDpi="4294967292" copies="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5"/>
  <sheetViews>
    <sheetView view="pageBreakPreview" topLeftCell="C70" zoomScaleSheetLayoutView="100" workbookViewId="0">
      <selection activeCell="A7" sqref="A7:A8"/>
    </sheetView>
  </sheetViews>
  <sheetFormatPr defaultColWidth="9.09765625" defaultRowHeight="21"/>
  <cols>
    <col min="1" max="1" width="12.8984375" style="13" customWidth="1"/>
    <col min="2" max="2" width="17.796875" style="13" customWidth="1"/>
    <col min="3" max="3" width="16.796875" style="13" customWidth="1"/>
    <col min="4" max="4" width="18" style="13" customWidth="1"/>
    <col min="5" max="5" width="23.3984375" style="13" customWidth="1"/>
    <col min="6" max="6" width="31.8984375" style="5" customWidth="1"/>
    <col min="7" max="7" width="13" style="121" customWidth="1"/>
    <col min="8" max="8" width="17.8984375" style="1" customWidth="1"/>
    <col min="9" max="16384" width="9.09765625" style="1"/>
  </cols>
  <sheetData>
    <row r="1" spans="1:7" s="54" customFormat="1" ht="19.05" customHeight="1">
      <c r="A1" s="299" t="s">
        <v>109</v>
      </c>
      <c r="B1" s="299"/>
      <c r="C1" s="299"/>
      <c r="D1" s="299"/>
      <c r="E1" s="299"/>
      <c r="F1" s="299"/>
      <c r="G1" s="299"/>
    </row>
    <row r="2" spans="1:7" s="54" customFormat="1" ht="19.05" customHeight="1">
      <c r="A2" s="299" t="s">
        <v>19</v>
      </c>
      <c r="B2" s="299"/>
      <c r="C2" s="299"/>
      <c r="D2" s="299"/>
      <c r="E2" s="299"/>
      <c r="F2" s="299"/>
      <c r="G2" s="299"/>
    </row>
    <row r="3" spans="1:7" s="54" customFormat="1" ht="19.05" customHeight="1">
      <c r="A3" s="299" t="s">
        <v>185</v>
      </c>
      <c r="B3" s="299"/>
      <c r="C3" s="299"/>
      <c r="D3" s="299"/>
      <c r="E3" s="299"/>
      <c r="F3" s="299"/>
      <c r="G3" s="299"/>
    </row>
    <row r="4" spans="1:7" s="55" customFormat="1" ht="19.05" customHeight="1">
      <c r="A4" s="56"/>
      <c r="B4" s="56"/>
      <c r="C4" s="56"/>
      <c r="D4" s="56"/>
      <c r="E4" s="56"/>
      <c r="F4" s="57"/>
      <c r="G4" s="166"/>
    </row>
    <row r="5" spans="1:7" s="54" customFormat="1" ht="19.05" customHeight="1">
      <c r="A5" s="58" t="s">
        <v>344</v>
      </c>
      <c r="B5" s="58"/>
      <c r="C5" s="58"/>
      <c r="D5" s="58"/>
      <c r="E5" s="58"/>
      <c r="F5" s="59"/>
      <c r="G5" s="167"/>
    </row>
    <row r="6" spans="1:7" s="54" customFormat="1" ht="19.05" customHeight="1">
      <c r="A6" s="58"/>
      <c r="B6" s="58"/>
      <c r="C6" s="58"/>
      <c r="D6" s="58"/>
      <c r="E6" s="58"/>
      <c r="F6" s="59"/>
      <c r="G6" s="167"/>
    </row>
    <row r="7" spans="1:7" s="55" customFormat="1" ht="19.05" customHeight="1">
      <c r="A7" s="297" t="s">
        <v>29</v>
      </c>
      <c r="B7" s="297" t="s">
        <v>30</v>
      </c>
      <c r="C7" s="300" t="s">
        <v>31</v>
      </c>
      <c r="D7" s="297" t="s">
        <v>32</v>
      </c>
      <c r="E7" s="297" t="s">
        <v>24</v>
      </c>
      <c r="F7" s="300" t="s">
        <v>33</v>
      </c>
      <c r="G7" s="301" t="s">
        <v>20</v>
      </c>
    </row>
    <row r="8" spans="1:7" s="55" customFormat="1" ht="19.05" customHeight="1">
      <c r="A8" s="298"/>
      <c r="B8" s="298"/>
      <c r="C8" s="300"/>
      <c r="D8" s="298"/>
      <c r="E8" s="298"/>
      <c r="F8" s="300"/>
      <c r="G8" s="302"/>
    </row>
    <row r="9" spans="1:7" s="55" customFormat="1" ht="19.05" customHeight="1">
      <c r="A9" s="101" t="s">
        <v>34</v>
      </c>
      <c r="B9" s="101" t="s">
        <v>151</v>
      </c>
      <c r="C9" s="61" t="s">
        <v>151</v>
      </c>
      <c r="D9" s="101" t="s">
        <v>67</v>
      </c>
      <c r="E9" s="101" t="s">
        <v>116</v>
      </c>
      <c r="F9" s="60" t="s">
        <v>212</v>
      </c>
      <c r="G9" s="168">
        <v>11500</v>
      </c>
    </row>
    <row r="10" spans="1:7" s="55" customFormat="1" ht="19.05" customHeight="1">
      <c r="A10" s="101"/>
      <c r="B10" s="101"/>
      <c r="C10" s="61"/>
      <c r="D10" s="101"/>
      <c r="E10" s="101"/>
      <c r="F10" s="60"/>
      <c r="G10" s="168"/>
    </row>
    <row r="11" spans="1:7" s="55" customFormat="1" ht="19.05" customHeight="1">
      <c r="A11" s="101" t="s">
        <v>34</v>
      </c>
      <c r="B11" s="101" t="s">
        <v>151</v>
      </c>
      <c r="C11" s="61" t="s">
        <v>151</v>
      </c>
      <c r="D11" s="101" t="s">
        <v>67</v>
      </c>
      <c r="E11" s="101" t="s">
        <v>213</v>
      </c>
      <c r="F11" s="60" t="s">
        <v>212</v>
      </c>
      <c r="G11" s="168">
        <v>11500</v>
      </c>
    </row>
    <row r="12" spans="1:7" s="55" customFormat="1" ht="19.05" customHeight="1">
      <c r="A12" s="101"/>
      <c r="B12" s="101"/>
      <c r="C12" s="61"/>
      <c r="D12" s="101"/>
      <c r="E12" s="101"/>
      <c r="F12" s="60"/>
      <c r="G12" s="168"/>
    </row>
    <row r="13" spans="1:7" s="55" customFormat="1" ht="19.05" customHeight="1">
      <c r="A13" s="101" t="s">
        <v>34</v>
      </c>
      <c r="B13" s="101" t="s">
        <v>151</v>
      </c>
      <c r="C13" s="61" t="s">
        <v>151</v>
      </c>
      <c r="D13" s="101" t="s">
        <v>67</v>
      </c>
      <c r="E13" s="101" t="s">
        <v>115</v>
      </c>
      <c r="F13" s="60" t="s">
        <v>214</v>
      </c>
      <c r="G13" s="168">
        <v>260000</v>
      </c>
    </row>
    <row r="14" spans="1:7" s="55" customFormat="1" ht="19.05" customHeight="1">
      <c r="A14" s="101"/>
      <c r="B14" s="101"/>
      <c r="C14" s="61"/>
      <c r="D14" s="101"/>
      <c r="E14" s="101"/>
      <c r="F14" s="60" t="s">
        <v>215</v>
      </c>
      <c r="G14" s="168"/>
    </row>
    <row r="15" spans="1:7" s="55" customFormat="1" ht="19.05" customHeight="1">
      <c r="A15" s="101"/>
      <c r="B15" s="101"/>
      <c r="C15" s="61"/>
      <c r="D15" s="101"/>
      <c r="E15" s="101"/>
      <c r="F15" s="60"/>
      <c r="G15" s="168"/>
    </row>
    <row r="16" spans="1:7" s="55" customFormat="1" ht="19.05" customHeight="1">
      <c r="A16" s="101" t="s">
        <v>34</v>
      </c>
      <c r="B16" s="101" t="s">
        <v>57</v>
      </c>
      <c r="C16" s="61" t="s">
        <v>157</v>
      </c>
      <c r="D16" s="101" t="s">
        <v>67</v>
      </c>
      <c r="E16" s="101" t="s">
        <v>213</v>
      </c>
      <c r="F16" s="60" t="s">
        <v>117</v>
      </c>
      <c r="G16" s="168">
        <v>589080</v>
      </c>
    </row>
    <row r="17" spans="1:7" s="55" customFormat="1" ht="19.05" customHeight="1">
      <c r="A17" s="101"/>
      <c r="B17" s="101"/>
      <c r="C17" s="61" t="s">
        <v>118</v>
      </c>
      <c r="D17" s="101"/>
      <c r="E17" s="101"/>
      <c r="F17" s="60"/>
      <c r="G17" s="168"/>
    </row>
    <row r="18" spans="1:7" s="55" customFormat="1" ht="19.05" customHeight="1">
      <c r="A18" s="101"/>
      <c r="B18" s="101"/>
      <c r="C18" s="61"/>
      <c r="D18" s="101"/>
      <c r="E18" s="101"/>
      <c r="F18" s="60"/>
      <c r="G18" s="168"/>
    </row>
    <row r="19" spans="1:7" s="55" customFormat="1" ht="19.05" customHeight="1">
      <c r="A19" s="101" t="s">
        <v>34</v>
      </c>
      <c r="B19" s="101" t="s">
        <v>56</v>
      </c>
      <c r="C19" s="61" t="s">
        <v>153</v>
      </c>
      <c r="D19" s="101" t="s">
        <v>68</v>
      </c>
      <c r="E19" s="101" t="s">
        <v>216</v>
      </c>
      <c r="F19" s="60" t="s">
        <v>119</v>
      </c>
      <c r="G19" s="168">
        <v>110780.88</v>
      </c>
    </row>
    <row r="20" spans="1:7" s="55" customFormat="1" ht="19.05" customHeight="1">
      <c r="A20" s="101"/>
      <c r="B20" s="101"/>
      <c r="C20" s="61" t="s">
        <v>101</v>
      </c>
      <c r="D20" s="101"/>
      <c r="E20" s="101"/>
      <c r="F20" s="60"/>
      <c r="G20" s="168"/>
    </row>
    <row r="21" spans="1:7" s="55" customFormat="1" ht="19.05" customHeight="1">
      <c r="A21" s="101"/>
      <c r="B21" s="101"/>
      <c r="C21" s="61"/>
      <c r="D21" s="101"/>
      <c r="E21" s="101"/>
      <c r="F21" s="60"/>
      <c r="G21" s="168"/>
    </row>
    <row r="22" spans="1:7" s="55" customFormat="1" ht="19.05" customHeight="1">
      <c r="A22" s="101" t="s">
        <v>34</v>
      </c>
      <c r="B22" s="101" t="s">
        <v>151</v>
      </c>
      <c r="C22" s="61" t="s">
        <v>151</v>
      </c>
      <c r="D22" s="101" t="s">
        <v>88</v>
      </c>
      <c r="E22" s="101" t="s">
        <v>224</v>
      </c>
      <c r="F22" s="60" t="s">
        <v>231</v>
      </c>
      <c r="G22" s="168">
        <v>50500</v>
      </c>
    </row>
    <row r="23" spans="1:7" s="55" customFormat="1" ht="19.05" customHeight="1">
      <c r="A23" s="101"/>
      <c r="B23" s="101"/>
      <c r="C23" s="61"/>
      <c r="D23" s="101"/>
      <c r="E23" s="101"/>
      <c r="F23" s="60"/>
      <c r="G23" s="168"/>
    </row>
    <row r="24" spans="1:7" s="55" customFormat="1" ht="19.05" customHeight="1">
      <c r="A24" s="101" t="s">
        <v>34</v>
      </c>
      <c r="B24" s="101" t="s">
        <v>151</v>
      </c>
      <c r="C24" s="61" t="s">
        <v>151</v>
      </c>
      <c r="D24" s="101" t="s">
        <v>88</v>
      </c>
      <c r="E24" s="101" t="s">
        <v>147</v>
      </c>
      <c r="F24" s="60" t="s">
        <v>149</v>
      </c>
      <c r="G24" s="168">
        <v>57800</v>
      </c>
    </row>
    <row r="25" spans="1:7" s="55" customFormat="1" ht="19.05" customHeight="1">
      <c r="A25" s="101"/>
      <c r="B25" s="101"/>
      <c r="C25" s="61"/>
      <c r="D25" s="101"/>
      <c r="E25" s="101"/>
      <c r="F25" s="60"/>
      <c r="G25" s="168"/>
    </row>
    <row r="26" spans="1:7" s="55" customFormat="1" ht="19.05" customHeight="1">
      <c r="A26" s="101" t="s">
        <v>34</v>
      </c>
      <c r="B26" s="101" t="s">
        <v>151</v>
      </c>
      <c r="C26" s="61" t="s">
        <v>154</v>
      </c>
      <c r="D26" s="101" t="s">
        <v>88</v>
      </c>
      <c r="E26" s="101" t="s">
        <v>144</v>
      </c>
      <c r="F26" s="60" t="s">
        <v>145</v>
      </c>
      <c r="G26" s="168">
        <v>20000</v>
      </c>
    </row>
    <row r="27" spans="1:7" s="55" customFormat="1" ht="19.05" customHeight="1">
      <c r="A27" s="101"/>
      <c r="B27" s="101"/>
      <c r="C27" s="61" t="s">
        <v>148</v>
      </c>
      <c r="D27" s="101"/>
      <c r="E27" s="101"/>
      <c r="F27" s="60"/>
      <c r="G27" s="168"/>
    </row>
    <row r="28" spans="1:7" s="55" customFormat="1" ht="19.05" customHeight="1">
      <c r="A28" s="101"/>
      <c r="B28" s="101"/>
      <c r="C28" s="61"/>
      <c r="D28" s="101"/>
      <c r="E28" s="101"/>
      <c r="F28" s="60"/>
      <c r="G28" s="168"/>
    </row>
    <row r="29" spans="1:7" s="55" customFormat="1" ht="19.05" customHeight="1">
      <c r="A29" s="101" t="s">
        <v>34</v>
      </c>
      <c r="B29" s="101" t="s">
        <v>151</v>
      </c>
      <c r="C29" s="61" t="s">
        <v>154</v>
      </c>
      <c r="D29" s="101" t="s">
        <v>88</v>
      </c>
      <c r="E29" s="101" t="s">
        <v>146</v>
      </c>
      <c r="F29" s="60" t="s">
        <v>225</v>
      </c>
      <c r="G29" s="168">
        <v>50000</v>
      </c>
    </row>
    <row r="30" spans="1:7" s="55" customFormat="1" ht="19.05" customHeight="1">
      <c r="A30" s="101"/>
      <c r="B30" s="101"/>
      <c r="C30" s="61" t="s">
        <v>148</v>
      </c>
      <c r="D30" s="101"/>
      <c r="E30" s="101"/>
      <c r="F30" s="60"/>
      <c r="G30" s="168"/>
    </row>
    <row r="31" spans="1:7" s="55" customFormat="1" ht="19.05" customHeight="1">
      <c r="A31" s="101"/>
      <c r="B31" s="101"/>
      <c r="C31" s="61"/>
      <c r="D31" s="101"/>
      <c r="E31" s="101"/>
      <c r="F31" s="60"/>
      <c r="G31" s="168"/>
    </row>
    <row r="32" spans="1:7" s="55" customFormat="1" ht="19.05" customHeight="1">
      <c r="A32" s="101" t="s">
        <v>34</v>
      </c>
      <c r="B32" s="101" t="s">
        <v>151</v>
      </c>
      <c r="C32" s="61" t="s">
        <v>123</v>
      </c>
      <c r="D32" s="101" t="s">
        <v>88</v>
      </c>
      <c r="E32" s="101" t="s">
        <v>147</v>
      </c>
      <c r="F32" s="60" t="s">
        <v>149</v>
      </c>
      <c r="G32" s="168">
        <v>58500</v>
      </c>
    </row>
    <row r="33" spans="1:7" s="55" customFormat="1" ht="19.05" customHeight="1">
      <c r="A33" s="101"/>
      <c r="B33" s="101"/>
      <c r="C33" s="61"/>
      <c r="D33" s="101"/>
      <c r="E33" s="101"/>
      <c r="F33" s="60"/>
      <c r="G33" s="168"/>
    </row>
    <row r="34" spans="1:7" s="55" customFormat="1" ht="19.05" customHeight="1">
      <c r="A34" s="101" t="s">
        <v>34</v>
      </c>
      <c r="B34" s="101" t="s">
        <v>217</v>
      </c>
      <c r="C34" s="61" t="s">
        <v>218</v>
      </c>
      <c r="D34" s="101" t="s">
        <v>88</v>
      </c>
      <c r="E34" s="101" t="s">
        <v>220</v>
      </c>
      <c r="F34" s="60" t="s">
        <v>221</v>
      </c>
      <c r="G34" s="168">
        <v>840000</v>
      </c>
    </row>
    <row r="35" spans="1:7" s="55" customFormat="1" ht="19.05" customHeight="1">
      <c r="A35" s="101"/>
      <c r="B35" s="101" t="s">
        <v>96</v>
      </c>
      <c r="C35" s="61" t="s">
        <v>219</v>
      </c>
      <c r="D35" s="101"/>
      <c r="E35" s="101"/>
      <c r="F35" s="60"/>
      <c r="G35" s="168"/>
    </row>
    <row r="36" spans="1:7" s="55" customFormat="1" ht="19.05" customHeight="1">
      <c r="A36" s="101"/>
      <c r="B36" s="101"/>
      <c r="C36" s="61"/>
      <c r="D36" s="101"/>
      <c r="E36" s="101"/>
      <c r="F36" s="60"/>
      <c r="G36" s="168"/>
    </row>
    <row r="37" spans="1:7" s="55" customFormat="1" ht="19.05" customHeight="1">
      <c r="A37" s="101" t="s">
        <v>34</v>
      </c>
      <c r="B37" s="101" t="s">
        <v>217</v>
      </c>
      <c r="C37" s="61" t="s">
        <v>218</v>
      </c>
      <c r="D37" s="101" t="s">
        <v>88</v>
      </c>
      <c r="E37" s="101" t="s">
        <v>222</v>
      </c>
      <c r="F37" s="60" t="s">
        <v>223</v>
      </c>
      <c r="G37" s="168">
        <v>732000</v>
      </c>
    </row>
    <row r="38" spans="1:7" s="55" customFormat="1" ht="19.05" customHeight="1">
      <c r="A38" s="101"/>
      <c r="B38" s="101" t="s">
        <v>96</v>
      </c>
      <c r="C38" s="61" t="s">
        <v>219</v>
      </c>
      <c r="D38" s="101"/>
      <c r="E38" s="101"/>
      <c r="F38" s="60"/>
      <c r="G38" s="168"/>
    </row>
    <row r="39" spans="1:7" s="55" customFormat="1" ht="19.05" customHeight="1">
      <c r="A39" s="101"/>
      <c r="B39" s="101"/>
      <c r="C39" s="61"/>
      <c r="D39" s="101"/>
      <c r="E39" s="101"/>
      <c r="F39" s="60"/>
      <c r="G39" s="168"/>
    </row>
    <row r="40" spans="1:7" s="55" customFormat="1" ht="19.05" customHeight="1">
      <c r="A40" s="101" t="s">
        <v>34</v>
      </c>
      <c r="B40" s="101" t="s">
        <v>57</v>
      </c>
      <c r="C40" s="61" t="s">
        <v>152</v>
      </c>
      <c r="D40" s="101" t="s">
        <v>88</v>
      </c>
      <c r="E40" s="101" t="s">
        <v>226</v>
      </c>
      <c r="F40" s="60" t="s">
        <v>227</v>
      </c>
      <c r="G40" s="168">
        <v>5500</v>
      </c>
    </row>
    <row r="41" spans="1:7" s="55" customFormat="1" ht="19.05" customHeight="1">
      <c r="A41" s="101"/>
      <c r="B41" s="101"/>
      <c r="C41" s="61" t="s">
        <v>143</v>
      </c>
      <c r="D41" s="101"/>
      <c r="E41" s="101"/>
      <c r="F41" s="60"/>
      <c r="G41" s="168"/>
    </row>
    <row r="42" spans="1:7" s="55" customFormat="1" ht="19.05" customHeight="1">
      <c r="A42" s="101"/>
      <c r="B42" s="101"/>
      <c r="C42" s="61"/>
      <c r="D42" s="101"/>
      <c r="E42" s="101"/>
      <c r="F42" s="60"/>
      <c r="G42" s="168"/>
    </row>
    <row r="43" spans="1:7" s="55" customFormat="1" ht="19.05" customHeight="1">
      <c r="A43" s="101" t="s">
        <v>34</v>
      </c>
      <c r="B43" s="101" t="s">
        <v>57</v>
      </c>
      <c r="C43" s="61" t="s">
        <v>156</v>
      </c>
      <c r="D43" s="101" t="s">
        <v>88</v>
      </c>
      <c r="E43" s="101" t="s">
        <v>144</v>
      </c>
      <c r="F43" s="60" t="s">
        <v>145</v>
      </c>
      <c r="G43" s="168">
        <v>50000</v>
      </c>
    </row>
    <row r="44" spans="1:7" s="55" customFormat="1" ht="19.05" customHeight="1">
      <c r="A44" s="101"/>
      <c r="B44" s="101"/>
      <c r="C44" s="61"/>
      <c r="D44" s="101"/>
      <c r="E44" s="101"/>
      <c r="F44" s="60"/>
      <c r="G44" s="168"/>
    </row>
    <row r="45" spans="1:7" s="55" customFormat="1" ht="19.05" customHeight="1">
      <c r="A45" s="101" t="s">
        <v>34</v>
      </c>
      <c r="B45" s="101" t="s">
        <v>57</v>
      </c>
      <c r="C45" s="61" t="s">
        <v>156</v>
      </c>
      <c r="D45" s="101" t="s">
        <v>88</v>
      </c>
      <c r="E45" s="101" t="s">
        <v>146</v>
      </c>
      <c r="F45" s="60" t="s">
        <v>225</v>
      </c>
      <c r="G45" s="168">
        <v>70300</v>
      </c>
    </row>
    <row r="46" spans="1:7" s="55" customFormat="1" ht="19.05" customHeight="1">
      <c r="A46" s="101"/>
      <c r="B46" s="101"/>
      <c r="C46" s="61"/>
      <c r="D46" s="101"/>
      <c r="E46" s="101"/>
      <c r="F46" s="60"/>
      <c r="G46" s="168"/>
    </row>
    <row r="47" spans="1:7" s="55" customFormat="1" ht="19.05" customHeight="1">
      <c r="A47" s="101" t="s">
        <v>34</v>
      </c>
      <c r="B47" s="101" t="s">
        <v>57</v>
      </c>
      <c r="C47" s="61" t="s">
        <v>156</v>
      </c>
      <c r="D47" s="101" t="s">
        <v>88</v>
      </c>
      <c r="E47" s="101" t="s">
        <v>228</v>
      </c>
      <c r="F47" s="60" t="s">
        <v>230</v>
      </c>
      <c r="G47" s="168">
        <v>120000</v>
      </c>
    </row>
    <row r="48" spans="1:7" s="55" customFormat="1" ht="19.05" customHeight="1">
      <c r="A48" s="101"/>
      <c r="B48" s="101"/>
      <c r="C48" s="61"/>
      <c r="D48" s="101"/>
      <c r="E48" s="101" t="s">
        <v>229</v>
      </c>
      <c r="F48" s="60"/>
      <c r="G48" s="168"/>
    </row>
    <row r="49" spans="1:7" s="55" customFormat="1" ht="19.05" customHeight="1">
      <c r="A49" s="101"/>
      <c r="B49" s="101"/>
      <c r="C49" s="61"/>
      <c r="D49" s="101"/>
      <c r="E49" s="101"/>
      <c r="F49" s="60"/>
      <c r="G49" s="168"/>
    </row>
    <row r="50" spans="1:7" s="55" customFormat="1" ht="19.05" customHeight="1">
      <c r="A50" s="101" t="s">
        <v>34</v>
      </c>
      <c r="B50" s="101" t="s">
        <v>58</v>
      </c>
      <c r="C50" s="61" t="s">
        <v>155</v>
      </c>
      <c r="D50" s="101" t="s">
        <v>88</v>
      </c>
      <c r="E50" s="101" t="s">
        <v>144</v>
      </c>
      <c r="F50" s="60" t="s">
        <v>145</v>
      </c>
      <c r="G50" s="168">
        <v>20000</v>
      </c>
    </row>
    <row r="51" spans="1:7" s="55" customFormat="1" ht="19.05" customHeight="1">
      <c r="A51" s="101"/>
      <c r="B51" s="101"/>
      <c r="C51" s="61" t="s">
        <v>58</v>
      </c>
      <c r="D51" s="101"/>
      <c r="E51" s="101"/>
      <c r="F51" s="60"/>
      <c r="G51" s="168"/>
    </row>
    <row r="52" spans="1:7" s="55" customFormat="1" ht="19.05" customHeight="1">
      <c r="A52" s="101"/>
      <c r="B52" s="101"/>
      <c r="C52" s="61"/>
      <c r="D52" s="101"/>
      <c r="E52" s="101"/>
      <c r="F52" s="60"/>
      <c r="G52" s="168"/>
    </row>
    <row r="53" spans="1:7" s="55" customFormat="1" ht="19.05" customHeight="1">
      <c r="A53" s="101" t="s">
        <v>34</v>
      </c>
      <c r="B53" s="101" t="s">
        <v>58</v>
      </c>
      <c r="C53" s="61" t="s">
        <v>155</v>
      </c>
      <c r="D53" s="101" t="s">
        <v>88</v>
      </c>
      <c r="E53" s="101" t="s">
        <v>147</v>
      </c>
      <c r="F53" s="60" t="s">
        <v>149</v>
      </c>
      <c r="G53" s="168">
        <v>93000</v>
      </c>
    </row>
    <row r="54" spans="1:7" s="55" customFormat="1" ht="19.05" customHeight="1">
      <c r="A54" s="101"/>
      <c r="B54" s="101"/>
      <c r="C54" s="61" t="s">
        <v>58</v>
      </c>
      <c r="D54" s="101"/>
      <c r="E54" s="101"/>
      <c r="F54" s="60"/>
      <c r="G54" s="168"/>
    </row>
    <row r="55" spans="1:7" s="55" customFormat="1" ht="19.05" customHeight="1">
      <c r="A55" s="101"/>
      <c r="B55" s="101"/>
      <c r="C55" s="61"/>
      <c r="D55" s="101"/>
      <c r="E55" s="101"/>
      <c r="F55" s="60"/>
      <c r="G55" s="168"/>
    </row>
    <row r="56" spans="1:7" s="55" customFormat="1" ht="19.05" customHeight="1">
      <c r="A56" s="101" t="s">
        <v>34</v>
      </c>
      <c r="B56" s="101" t="s">
        <v>58</v>
      </c>
      <c r="C56" s="61" t="s">
        <v>155</v>
      </c>
      <c r="D56" s="101" t="s">
        <v>88</v>
      </c>
      <c r="E56" s="101" t="s">
        <v>224</v>
      </c>
      <c r="F56" s="60" t="s">
        <v>231</v>
      </c>
      <c r="G56" s="168">
        <v>814000</v>
      </c>
    </row>
    <row r="57" spans="1:7" s="55" customFormat="1" ht="19.05" customHeight="1">
      <c r="A57" s="101"/>
      <c r="B57" s="101"/>
      <c r="C57" s="61" t="s">
        <v>58</v>
      </c>
      <c r="D57" s="101"/>
      <c r="E57" s="101"/>
      <c r="F57" s="60"/>
      <c r="G57" s="168"/>
    </row>
    <row r="58" spans="1:7" s="55" customFormat="1" ht="19.05" customHeight="1">
      <c r="A58" s="101"/>
      <c r="B58" s="101"/>
      <c r="C58" s="61"/>
      <c r="D58" s="101"/>
      <c r="E58" s="101"/>
      <c r="F58" s="60"/>
      <c r="G58" s="168"/>
    </row>
    <row r="59" spans="1:7" s="55" customFormat="1" ht="19.05" customHeight="1">
      <c r="A59" s="101" t="s">
        <v>34</v>
      </c>
      <c r="B59" s="101" t="s">
        <v>58</v>
      </c>
      <c r="C59" s="61" t="s">
        <v>232</v>
      </c>
      <c r="D59" s="101" t="s">
        <v>88</v>
      </c>
      <c r="E59" s="101" t="s">
        <v>233</v>
      </c>
      <c r="F59" s="60" t="s">
        <v>234</v>
      </c>
      <c r="G59" s="168">
        <v>33000</v>
      </c>
    </row>
    <row r="60" spans="1:7" s="55" customFormat="1" ht="19.05" customHeight="1">
      <c r="A60" s="101"/>
      <c r="B60" s="101"/>
      <c r="C60" s="61"/>
      <c r="D60" s="101"/>
      <c r="E60" s="101"/>
      <c r="F60" s="60"/>
      <c r="G60" s="168"/>
    </row>
    <row r="61" spans="1:7" s="55" customFormat="1" ht="19.05" customHeight="1">
      <c r="A61" s="101" t="s">
        <v>34</v>
      </c>
      <c r="B61" s="101" t="s">
        <v>235</v>
      </c>
      <c r="C61" s="61" t="s">
        <v>237</v>
      </c>
      <c r="D61" s="101" t="s">
        <v>88</v>
      </c>
      <c r="E61" s="101" t="s">
        <v>239</v>
      </c>
      <c r="F61" s="60" t="s">
        <v>240</v>
      </c>
      <c r="G61" s="168">
        <v>500000</v>
      </c>
    </row>
    <row r="62" spans="1:7" s="55" customFormat="1" ht="19.05" customHeight="1">
      <c r="A62" s="101"/>
      <c r="B62" s="101" t="s">
        <v>236</v>
      </c>
      <c r="C62" s="61" t="s">
        <v>238</v>
      </c>
      <c r="D62" s="101"/>
      <c r="E62" s="101"/>
      <c r="F62" s="60"/>
      <c r="G62" s="168"/>
    </row>
    <row r="63" spans="1:7" s="55" customFormat="1" ht="19.05" customHeight="1">
      <c r="A63" s="101"/>
      <c r="B63" s="101"/>
      <c r="C63" s="61"/>
      <c r="D63" s="101"/>
      <c r="E63" s="101"/>
      <c r="F63" s="60"/>
      <c r="G63" s="168"/>
    </row>
    <row r="64" spans="1:7" s="55" customFormat="1" ht="19.05" customHeight="1">
      <c r="A64" s="101" t="s">
        <v>34</v>
      </c>
      <c r="B64" s="101" t="s">
        <v>151</v>
      </c>
      <c r="C64" s="61" t="s">
        <v>151</v>
      </c>
      <c r="D64" s="101" t="s">
        <v>37</v>
      </c>
      <c r="E64" s="101" t="s">
        <v>150</v>
      </c>
      <c r="F64" s="60" t="s">
        <v>241</v>
      </c>
      <c r="G64" s="168">
        <v>347000</v>
      </c>
    </row>
    <row r="65" spans="1:7" s="55" customFormat="1" ht="19.05" customHeight="1">
      <c r="A65" s="101"/>
      <c r="B65" s="101"/>
      <c r="C65" s="61"/>
      <c r="D65" s="101"/>
      <c r="E65" s="101"/>
      <c r="F65" s="60"/>
      <c r="G65" s="168"/>
    </row>
    <row r="66" spans="1:7" s="55" customFormat="1" ht="19.05" customHeight="1">
      <c r="A66" s="101" t="s">
        <v>34</v>
      </c>
      <c r="B66" s="101" t="s">
        <v>151</v>
      </c>
      <c r="C66" s="61" t="s">
        <v>151</v>
      </c>
      <c r="D66" s="101" t="s">
        <v>37</v>
      </c>
      <c r="E66" s="101" t="s">
        <v>36</v>
      </c>
      <c r="F66" s="60" t="s">
        <v>242</v>
      </c>
      <c r="G66" s="168">
        <v>360000</v>
      </c>
    </row>
    <row r="67" spans="1:7" s="55" customFormat="1" ht="19.05" customHeight="1">
      <c r="A67" s="101"/>
      <c r="B67" s="101"/>
      <c r="C67" s="61"/>
      <c r="D67" s="101"/>
      <c r="E67" s="101"/>
      <c r="F67" s="60"/>
      <c r="G67" s="168"/>
    </row>
    <row r="68" spans="1:7" s="55" customFormat="1" ht="19.05" customHeight="1">
      <c r="A68" s="101" t="s">
        <v>34</v>
      </c>
      <c r="B68" s="101" t="s">
        <v>151</v>
      </c>
      <c r="C68" s="61" t="s">
        <v>151</v>
      </c>
      <c r="D68" s="101" t="s">
        <v>37</v>
      </c>
      <c r="E68" s="101" t="s">
        <v>36</v>
      </c>
      <c r="F68" s="60" t="s">
        <v>243</v>
      </c>
      <c r="G68" s="168">
        <v>230000</v>
      </c>
    </row>
    <row r="69" spans="1:7" s="55" customFormat="1" ht="19.05" customHeight="1">
      <c r="A69" s="101"/>
      <c r="B69" s="101"/>
      <c r="C69" s="61"/>
      <c r="D69" s="101"/>
      <c r="E69" s="101"/>
      <c r="F69" s="60" t="s">
        <v>244</v>
      </c>
      <c r="G69" s="168"/>
    </row>
    <row r="70" spans="1:7" s="55" customFormat="1" ht="19.05" customHeight="1">
      <c r="A70" s="101"/>
      <c r="B70" s="101"/>
      <c r="C70" s="61"/>
      <c r="D70" s="101"/>
      <c r="E70" s="101"/>
      <c r="F70" s="60"/>
      <c r="G70" s="168"/>
    </row>
    <row r="71" spans="1:7" s="55" customFormat="1" ht="19.05" customHeight="1">
      <c r="A71" s="101" t="s">
        <v>34</v>
      </c>
      <c r="B71" s="101" t="s">
        <v>151</v>
      </c>
      <c r="C71" s="61" t="s">
        <v>151</v>
      </c>
      <c r="D71" s="101" t="s">
        <v>37</v>
      </c>
      <c r="E71" s="101" t="s">
        <v>36</v>
      </c>
      <c r="F71" s="60" t="s">
        <v>245</v>
      </c>
      <c r="G71" s="168">
        <v>280000</v>
      </c>
    </row>
    <row r="72" spans="1:7" s="55" customFormat="1" ht="19.05" customHeight="1">
      <c r="A72" s="101"/>
      <c r="B72" s="101"/>
      <c r="C72" s="61"/>
      <c r="D72" s="101"/>
      <c r="E72" s="101"/>
      <c r="F72" s="60" t="s">
        <v>246</v>
      </c>
      <c r="G72" s="168"/>
    </row>
    <row r="73" spans="1:7" s="55" customFormat="1" ht="19.05" customHeight="1">
      <c r="A73" s="101"/>
      <c r="B73" s="101"/>
      <c r="C73" s="61"/>
      <c r="D73" s="101"/>
      <c r="E73" s="101"/>
      <c r="F73" s="60"/>
      <c r="G73" s="168"/>
    </row>
    <row r="74" spans="1:7" s="55" customFormat="1" ht="19.05" customHeight="1">
      <c r="A74" s="101" t="s">
        <v>34</v>
      </c>
      <c r="B74" s="101" t="s">
        <v>56</v>
      </c>
      <c r="C74" s="61" t="s">
        <v>153</v>
      </c>
      <c r="D74" s="101" t="s">
        <v>37</v>
      </c>
      <c r="E74" s="101" t="s">
        <v>247</v>
      </c>
      <c r="F74" s="60" t="s">
        <v>249</v>
      </c>
      <c r="G74" s="168">
        <v>150000</v>
      </c>
    </row>
    <row r="75" spans="1:7" s="55" customFormat="1" ht="19.05" customHeight="1">
      <c r="A75" s="101"/>
      <c r="B75" s="101"/>
      <c r="C75" s="61" t="s">
        <v>101</v>
      </c>
      <c r="D75" s="101"/>
      <c r="E75" s="101" t="s">
        <v>248</v>
      </c>
      <c r="F75" s="60" t="s">
        <v>164</v>
      </c>
      <c r="G75" s="168"/>
    </row>
    <row r="76" spans="1:7" s="55" customFormat="1" ht="19.05" customHeight="1">
      <c r="A76" s="101"/>
      <c r="B76" s="101"/>
      <c r="C76" s="61"/>
      <c r="D76" s="101"/>
      <c r="E76" s="101"/>
      <c r="F76" s="60"/>
      <c r="G76" s="168"/>
    </row>
    <row r="77" spans="1:7" s="55" customFormat="1" ht="19.05" customHeight="1">
      <c r="A77" s="101" t="s">
        <v>34</v>
      </c>
      <c r="B77" s="101" t="s">
        <v>56</v>
      </c>
      <c r="C77" s="61" t="s">
        <v>153</v>
      </c>
      <c r="D77" s="101" t="s">
        <v>37</v>
      </c>
      <c r="E77" s="101" t="s">
        <v>247</v>
      </c>
      <c r="F77" s="60" t="s">
        <v>249</v>
      </c>
      <c r="G77" s="168">
        <v>150000</v>
      </c>
    </row>
    <row r="78" spans="1:7" s="55" customFormat="1" ht="19.05" customHeight="1">
      <c r="A78" s="101"/>
      <c r="B78" s="101"/>
      <c r="C78" s="61" t="s">
        <v>101</v>
      </c>
      <c r="D78" s="101"/>
      <c r="E78" s="101" t="s">
        <v>248</v>
      </c>
      <c r="F78" s="60" t="s">
        <v>165</v>
      </c>
      <c r="G78" s="168"/>
    </row>
    <row r="79" spans="1:7" s="55" customFormat="1" ht="19.05" customHeight="1">
      <c r="A79" s="101"/>
      <c r="B79" s="101"/>
      <c r="C79" s="61"/>
      <c r="D79" s="101"/>
      <c r="E79" s="101"/>
      <c r="F79" s="60"/>
      <c r="G79" s="168"/>
    </row>
    <row r="80" spans="1:7" s="55" customFormat="1" ht="19.05" customHeight="1">
      <c r="A80" s="101"/>
      <c r="B80" s="101"/>
      <c r="C80" s="61"/>
      <c r="D80" s="101"/>
      <c r="E80" s="101"/>
      <c r="F80" s="60"/>
      <c r="G80" s="168"/>
    </row>
    <row r="81" spans="1:7" s="55" customFormat="1" ht="19.05" customHeight="1">
      <c r="A81" s="101" t="s">
        <v>34</v>
      </c>
      <c r="B81" s="101" t="s">
        <v>56</v>
      </c>
      <c r="C81" s="61" t="s">
        <v>153</v>
      </c>
      <c r="D81" s="101" t="s">
        <v>37</v>
      </c>
      <c r="E81" s="101" t="s">
        <v>150</v>
      </c>
      <c r="F81" s="60" t="s">
        <v>241</v>
      </c>
      <c r="G81" s="168">
        <v>500000</v>
      </c>
    </row>
    <row r="82" spans="1:7" s="55" customFormat="1" ht="19.05" customHeight="1">
      <c r="A82" s="101"/>
      <c r="B82" s="101"/>
      <c r="C82" s="61" t="s">
        <v>101</v>
      </c>
      <c r="D82" s="101"/>
      <c r="E82" s="101"/>
      <c r="F82" s="60" t="s">
        <v>165</v>
      </c>
      <c r="G82" s="168"/>
    </row>
    <row r="83" spans="1:7" s="55" customFormat="1" ht="19.05" customHeight="1">
      <c r="A83" s="101"/>
      <c r="B83" s="101"/>
      <c r="C83" s="61"/>
      <c r="D83" s="101"/>
      <c r="E83" s="101"/>
      <c r="F83" s="60"/>
      <c r="G83" s="168"/>
    </row>
    <row r="84" spans="1:7" s="55" customFormat="1" ht="19.05" customHeight="1">
      <c r="A84" s="101" t="s">
        <v>34</v>
      </c>
      <c r="B84" s="101" t="s">
        <v>56</v>
      </c>
      <c r="C84" s="61" t="s">
        <v>153</v>
      </c>
      <c r="D84" s="101" t="s">
        <v>37</v>
      </c>
      <c r="E84" s="101" t="s">
        <v>36</v>
      </c>
      <c r="F84" s="60" t="s">
        <v>250</v>
      </c>
      <c r="G84" s="168">
        <v>955800</v>
      </c>
    </row>
    <row r="85" spans="1:7" s="55" customFormat="1" ht="19.05" customHeight="1">
      <c r="A85" s="101"/>
      <c r="B85" s="101"/>
      <c r="C85" s="61" t="s">
        <v>101</v>
      </c>
      <c r="D85" s="101"/>
      <c r="E85" s="101"/>
      <c r="F85" s="60" t="s">
        <v>251</v>
      </c>
      <c r="G85" s="168"/>
    </row>
    <row r="86" spans="1:7" s="55" customFormat="1" ht="19.05" customHeight="1">
      <c r="A86" s="101"/>
      <c r="B86" s="101"/>
      <c r="C86" s="61"/>
      <c r="D86" s="101"/>
      <c r="E86" s="101"/>
      <c r="F86" s="60"/>
      <c r="G86" s="168"/>
    </row>
    <row r="87" spans="1:7" s="55" customFormat="1" ht="19.05" customHeight="1">
      <c r="A87" s="101" t="s">
        <v>34</v>
      </c>
      <c r="B87" s="101" t="s">
        <v>56</v>
      </c>
      <c r="C87" s="61" t="s">
        <v>153</v>
      </c>
      <c r="D87" s="101" t="s">
        <v>37</v>
      </c>
      <c r="E87" s="101" t="s">
        <v>150</v>
      </c>
      <c r="F87" s="60" t="s">
        <v>252</v>
      </c>
      <c r="G87" s="168">
        <v>230000</v>
      </c>
    </row>
    <row r="88" spans="1:7" s="55" customFormat="1" ht="19.05" customHeight="1">
      <c r="A88" s="101"/>
      <c r="B88" s="101"/>
      <c r="C88" s="61" t="s">
        <v>101</v>
      </c>
      <c r="D88" s="101"/>
      <c r="E88" s="101"/>
      <c r="F88" s="60" t="s">
        <v>253</v>
      </c>
      <c r="G88" s="168"/>
    </row>
    <row r="89" spans="1:7" s="55" customFormat="1" ht="19.05" customHeight="1">
      <c r="A89" s="101"/>
      <c r="B89" s="101"/>
      <c r="C89" s="61"/>
      <c r="D89" s="101"/>
      <c r="E89" s="101"/>
      <c r="F89" s="60"/>
      <c r="G89" s="168"/>
    </row>
    <row r="90" spans="1:7" s="55" customFormat="1" ht="19.05" customHeight="1">
      <c r="A90" s="101" t="s">
        <v>34</v>
      </c>
      <c r="B90" s="101" t="s">
        <v>56</v>
      </c>
      <c r="C90" s="61" t="s">
        <v>153</v>
      </c>
      <c r="D90" s="101" t="s">
        <v>37</v>
      </c>
      <c r="E90" s="101" t="s">
        <v>150</v>
      </c>
      <c r="F90" s="60" t="s">
        <v>254</v>
      </c>
      <c r="G90" s="168">
        <v>219700</v>
      </c>
    </row>
    <row r="91" spans="1:7" s="55" customFormat="1" ht="19.05" customHeight="1">
      <c r="A91" s="101"/>
      <c r="B91" s="101"/>
      <c r="C91" s="61" t="s">
        <v>101</v>
      </c>
      <c r="D91" s="101"/>
      <c r="E91" s="101"/>
      <c r="F91" s="60" t="s">
        <v>255</v>
      </c>
      <c r="G91" s="168"/>
    </row>
    <row r="92" spans="1:7" s="55" customFormat="1" ht="19.05" customHeight="1">
      <c r="A92" s="101"/>
      <c r="B92" s="101"/>
      <c r="C92" s="61"/>
      <c r="D92" s="101"/>
      <c r="E92" s="101"/>
      <c r="F92" s="60"/>
      <c r="G92" s="168"/>
    </row>
    <row r="93" spans="1:7" s="55" customFormat="1" ht="19.05" customHeight="1">
      <c r="A93" s="101" t="s">
        <v>34</v>
      </c>
      <c r="B93" s="101" t="s">
        <v>56</v>
      </c>
      <c r="C93" s="61" t="s">
        <v>153</v>
      </c>
      <c r="D93" s="101" t="s">
        <v>37</v>
      </c>
      <c r="E93" s="101" t="s">
        <v>36</v>
      </c>
      <c r="F93" s="60" t="s">
        <v>256</v>
      </c>
      <c r="G93" s="168">
        <v>500000</v>
      </c>
    </row>
    <row r="94" spans="1:7" s="55" customFormat="1" ht="19.05" customHeight="1">
      <c r="A94" s="101"/>
      <c r="B94" s="101"/>
      <c r="C94" s="61" t="s">
        <v>101</v>
      </c>
      <c r="D94" s="101"/>
      <c r="E94" s="101"/>
      <c r="F94" s="60" t="s">
        <v>251</v>
      </c>
      <c r="G94" s="168"/>
    </row>
    <row r="95" spans="1:7" s="55" customFormat="1" ht="19.05" customHeight="1">
      <c r="A95" s="101"/>
      <c r="B95" s="101"/>
      <c r="C95" s="61"/>
      <c r="D95" s="101"/>
      <c r="E95" s="101"/>
      <c r="F95" s="60"/>
      <c r="G95" s="168"/>
    </row>
    <row r="96" spans="1:7" s="55" customFormat="1" ht="19.05" customHeight="1">
      <c r="A96" s="101" t="s">
        <v>34</v>
      </c>
      <c r="B96" s="101" t="s">
        <v>57</v>
      </c>
      <c r="C96" s="61" t="s">
        <v>157</v>
      </c>
      <c r="D96" s="101" t="s">
        <v>37</v>
      </c>
      <c r="E96" s="101" t="s">
        <v>150</v>
      </c>
      <c r="F96" s="60" t="s">
        <v>257</v>
      </c>
      <c r="G96" s="168">
        <v>500000</v>
      </c>
    </row>
    <row r="97" spans="1:7" s="55" customFormat="1" ht="19.05" customHeight="1">
      <c r="A97" s="101"/>
      <c r="B97" s="101"/>
      <c r="C97" s="61" t="s">
        <v>118</v>
      </c>
      <c r="D97" s="101"/>
      <c r="E97" s="101"/>
      <c r="F97" s="60"/>
      <c r="G97" s="168"/>
    </row>
    <row r="98" spans="1:7" s="55" customFormat="1" ht="19.05" customHeight="1">
      <c r="A98" s="101"/>
      <c r="B98" s="101"/>
      <c r="C98" s="61"/>
      <c r="D98" s="101"/>
      <c r="E98" s="101"/>
      <c r="F98" s="60"/>
      <c r="G98" s="168"/>
    </row>
    <row r="99" spans="1:7" s="55" customFormat="1" ht="19.05" customHeight="1">
      <c r="A99" s="101" t="s">
        <v>34</v>
      </c>
      <c r="B99" s="101" t="s">
        <v>57</v>
      </c>
      <c r="C99" s="61" t="s">
        <v>157</v>
      </c>
      <c r="D99" s="101" t="s">
        <v>37</v>
      </c>
      <c r="E99" s="101" t="s">
        <v>150</v>
      </c>
      <c r="F99" s="60" t="s">
        <v>258</v>
      </c>
      <c r="G99" s="168">
        <v>2976320</v>
      </c>
    </row>
    <row r="100" spans="1:7" s="55" customFormat="1" ht="19.05" customHeight="1">
      <c r="A100" s="101"/>
      <c r="B100" s="101"/>
      <c r="C100" s="61" t="s">
        <v>118</v>
      </c>
      <c r="D100" s="101"/>
      <c r="E100" s="101"/>
      <c r="F100" s="60" t="s">
        <v>259</v>
      </c>
      <c r="G100" s="168"/>
    </row>
    <row r="101" spans="1:7" s="55" customFormat="1" ht="19.05" customHeight="1">
      <c r="A101" s="101"/>
      <c r="B101" s="101"/>
      <c r="C101" s="61"/>
      <c r="D101" s="101"/>
      <c r="E101" s="101"/>
      <c r="F101" s="60"/>
      <c r="G101" s="168"/>
    </row>
    <row r="102" spans="1:7" ht="19.05" customHeight="1">
      <c r="A102" s="101" t="s">
        <v>34</v>
      </c>
      <c r="B102" s="101" t="s">
        <v>58</v>
      </c>
      <c r="C102" s="61" t="s">
        <v>158</v>
      </c>
      <c r="D102" s="101" t="s">
        <v>37</v>
      </c>
      <c r="E102" s="101" t="s">
        <v>150</v>
      </c>
      <c r="F102" s="60" t="s">
        <v>260</v>
      </c>
      <c r="G102" s="168">
        <v>358700</v>
      </c>
    </row>
    <row r="103" spans="1:7" ht="19.05" customHeight="1">
      <c r="A103" s="101"/>
      <c r="B103" s="101"/>
      <c r="C103" s="61"/>
      <c r="D103" s="101"/>
      <c r="E103" s="101"/>
      <c r="F103" s="60" t="s">
        <v>261</v>
      </c>
      <c r="G103" s="168"/>
    </row>
    <row r="104" spans="1:7" ht="19.05" customHeight="1">
      <c r="A104" s="101"/>
      <c r="B104" s="101"/>
      <c r="C104" s="61"/>
      <c r="D104" s="101"/>
      <c r="E104" s="101"/>
      <c r="F104" s="60" t="s">
        <v>262</v>
      </c>
      <c r="G104" s="168"/>
    </row>
    <row r="105" spans="1:7" ht="19.05" customHeight="1">
      <c r="A105" s="101"/>
      <c r="B105" s="101"/>
      <c r="C105" s="61"/>
      <c r="D105" s="101"/>
      <c r="E105" s="101"/>
      <c r="F105" s="60"/>
      <c r="G105" s="168"/>
    </row>
    <row r="106" spans="1:7" ht="19.05" customHeight="1">
      <c r="A106" s="101"/>
      <c r="B106" s="101"/>
      <c r="C106" s="61"/>
      <c r="D106" s="101"/>
      <c r="E106" s="101"/>
      <c r="F106" s="60"/>
      <c r="G106" s="168"/>
    </row>
    <row r="107" spans="1:7" ht="19.05" customHeight="1">
      <c r="A107" s="101" t="s">
        <v>34</v>
      </c>
      <c r="B107" s="101" t="s">
        <v>58</v>
      </c>
      <c r="C107" s="61" t="s">
        <v>158</v>
      </c>
      <c r="D107" s="101" t="s">
        <v>37</v>
      </c>
      <c r="E107" s="101" t="s">
        <v>150</v>
      </c>
      <c r="F107" s="60" t="s">
        <v>263</v>
      </c>
      <c r="G107" s="168">
        <v>535500</v>
      </c>
    </row>
    <row r="108" spans="1:7" ht="19.05" customHeight="1">
      <c r="A108" s="101"/>
      <c r="B108" s="101"/>
      <c r="C108" s="61"/>
      <c r="D108" s="101"/>
      <c r="E108" s="101"/>
      <c r="F108" s="60" t="s">
        <v>264</v>
      </c>
      <c r="G108" s="168"/>
    </row>
    <row r="109" spans="1:7" ht="19.05" customHeight="1">
      <c r="A109" s="101"/>
      <c r="B109" s="101"/>
      <c r="C109" s="61"/>
      <c r="D109" s="101"/>
      <c r="E109" s="101"/>
      <c r="F109" s="60"/>
      <c r="G109" s="168"/>
    </row>
    <row r="110" spans="1:7" ht="19.05" customHeight="1">
      <c r="A110" s="101" t="s">
        <v>330</v>
      </c>
      <c r="B110" s="101" t="s">
        <v>58</v>
      </c>
      <c r="C110" s="61" t="s">
        <v>158</v>
      </c>
      <c r="D110" s="101" t="s">
        <v>37</v>
      </c>
      <c r="E110" s="101" t="s">
        <v>36</v>
      </c>
      <c r="F110" s="60" t="s">
        <v>265</v>
      </c>
      <c r="G110" s="168">
        <v>4880000</v>
      </c>
    </row>
    <row r="111" spans="1:7" ht="19.05" customHeight="1">
      <c r="A111" s="101" t="s">
        <v>345</v>
      </c>
      <c r="B111" s="101"/>
      <c r="C111" s="61"/>
      <c r="D111" s="101"/>
      <c r="E111" s="101"/>
      <c r="F111" s="60" t="s">
        <v>266</v>
      </c>
      <c r="G111" s="168"/>
    </row>
    <row r="112" spans="1:7" ht="19.05" customHeight="1">
      <c r="A112" s="101"/>
      <c r="B112" s="101"/>
      <c r="C112" s="61"/>
      <c r="D112" s="101"/>
      <c r="E112" s="101"/>
      <c r="F112" s="60" t="s">
        <v>267</v>
      </c>
      <c r="G112" s="168"/>
    </row>
    <row r="113" spans="1:7" ht="19.05" customHeight="1">
      <c r="A113" s="101"/>
      <c r="B113" s="101"/>
      <c r="C113" s="61"/>
      <c r="D113" s="101"/>
      <c r="E113" s="101"/>
      <c r="F113" s="60"/>
      <c r="G113" s="168"/>
    </row>
    <row r="114" spans="1:7" ht="19.05" customHeight="1">
      <c r="A114" s="101" t="s">
        <v>34</v>
      </c>
      <c r="B114" s="101" t="s">
        <v>235</v>
      </c>
      <c r="C114" s="61" t="s">
        <v>237</v>
      </c>
      <c r="D114" s="101" t="s">
        <v>37</v>
      </c>
      <c r="E114" s="101" t="s">
        <v>36</v>
      </c>
      <c r="F114" s="60" t="s">
        <v>268</v>
      </c>
      <c r="G114" s="168">
        <v>500000</v>
      </c>
    </row>
    <row r="115" spans="1:7" ht="19.05" customHeight="1">
      <c r="A115" s="101"/>
      <c r="B115" s="101" t="s">
        <v>236</v>
      </c>
      <c r="C115" s="61" t="s">
        <v>238</v>
      </c>
      <c r="D115" s="101"/>
      <c r="E115" s="101"/>
      <c r="F115" s="60" t="s">
        <v>269</v>
      </c>
      <c r="G115" s="168"/>
    </row>
    <row r="116" spans="1:7" ht="19.05" customHeight="1">
      <c r="A116" s="101"/>
      <c r="B116" s="101"/>
      <c r="C116" s="61"/>
      <c r="D116" s="101"/>
      <c r="E116" s="101"/>
      <c r="F116" s="60"/>
      <c r="G116" s="168"/>
    </row>
    <row r="117" spans="1:7" ht="19.05" customHeight="1">
      <c r="A117" s="101"/>
      <c r="B117" s="101"/>
      <c r="C117" s="61"/>
      <c r="D117" s="101"/>
      <c r="E117" s="101"/>
      <c r="F117" s="60"/>
      <c r="G117" s="168"/>
    </row>
    <row r="118" spans="1:7" ht="19.05" customHeight="1">
      <c r="A118" s="101"/>
      <c r="B118" s="101"/>
      <c r="C118" s="61"/>
      <c r="D118" s="101"/>
      <c r="E118" s="101"/>
      <c r="F118" s="60"/>
      <c r="G118" s="168"/>
    </row>
    <row r="119" spans="1:7" ht="19.05" customHeight="1">
      <c r="A119" s="101"/>
      <c r="B119" s="101"/>
      <c r="C119" s="61"/>
      <c r="D119" s="101"/>
      <c r="E119" s="101"/>
      <c r="F119" s="60"/>
      <c r="G119" s="168"/>
    </row>
    <row r="120" spans="1:7" ht="19.05" customHeight="1">
      <c r="A120" s="101"/>
      <c r="B120" s="101"/>
      <c r="C120" s="61"/>
      <c r="D120" s="101"/>
      <c r="E120" s="101"/>
      <c r="F120" s="60"/>
      <c r="G120" s="168"/>
    </row>
    <row r="121" spans="1:7" ht="19.05" customHeight="1">
      <c r="A121" s="101"/>
      <c r="B121" s="101"/>
      <c r="C121" s="61"/>
      <c r="D121" s="101"/>
      <c r="E121" s="101"/>
      <c r="F121" s="60"/>
      <c r="G121" s="168"/>
    </row>
    <row r="122" spans="1:7" ht="19.05" customHeight="1">
      <c r="A122" s="101"/>
      <c r="B122" s="101"/>
      <c r="C122" s="61"/>
      <c r="D122" s="101"/>
      <c r="E122" s="101"/>
      <c r="F122" s="60"/>
      <c r="G122" s="168"/>
    </row>
    <row r="123" spans="1:7" ht="19.05" customHeight="1">
      <c r="A123" s="101"/>
      <c r="B123" s="101"/>
      <c r="C123" s="61"/>
      <c r="D123" s="101"/>
      <c r="E123" s="101"/>
      <c r="F123" s="60"/>
      <c r="G123" s="168"/>
    </row>
    <row r="124" spans="1:7" ht="19.05" customHeight="1">
      <c r="A124" s="101"/>
      <c r="B124" s="101"/>
      <c r="C124" s="61"/>
      <c r="D124" s="101"/>
      <c r="E124" s="101"/>
      <c r="F124" s="60"/>
      <c r="G124" s="168"/>
    </row>
    <row r="125" spans="1:7" ht="19.05" customHeight="1">
      <c r="A125" s="101"/>
      <c r="B125" s="101"/>
      <c r="C125" s="61"/>
      <c r="D125" s="101"/>
      <c r="E125" s="101"/>
      <c r="F125" s="60"/>
      <c r="G125" s="168"/>
    </row>
    <row r="126" spans="1:7" ht="19.05" customHeight="1">
      <c r="A126" s="101"/>
      <c r="B126" s="101"/>
      <c r="C126" s="61"/>
      <c r="D126" s="101"/>
      <c r="E126" s="101"/>
      <c r="F126" s="60"/>
      <c r="G126" s="168"/>
    </row>
    <row r="127" spans="1:7" ht="19.05" customHeight="1">
      <c r="A127" s="114"/>
      <c r="B127" s="114"/>
      <c r="C127" s="115"/>
      <c r="D127" s="114"/>
      <c r="E127" s="114"/>
      <c r="F127" s="100"/>
      <c r="G127" s="169"/>
    </row>
    <row r="128" spans="1:7" ht="19.05" customHeight="1">
      <c r="A128" s="294" t="s">
        <v>21</v>
      </c>
      <c r="B128" s="295"/>
      <c r="C128" s="295"/>
      <c r="D128" s="295"/>
      <c r="E128" s="295"/>
      <c r="F128" s="296"/>
      <c r="G128" s="170">
        <f>SUM(G9:G127)</f>
        <v>18170480.879999999</v>
      </c>
    </row>
    <row r="129" ht="19.05" customHeight="1"/>
    <row r="130" ht="19.05" customHeight="1"/>
    <row r="131" ht="19.05" customHeight="1"/>
    <row r="132" ht="19.05" customHeight="1"/>
    <row r="133" ht="19.05" customHeight="1"/>
    <row r="134" ht="19.05" customHeight="1"/>
    <row r="135" ht="19.05" customHeight="1"/>
  </sheetData>
  <mergeCells count="11">
    <mergeCell ref="A128:F128"/>
    <mergeCell ref="A7:A8"/>
    <mergeCell ref="A1:G1"/>
    <mergeCell ref="A2:G2"/>
    <mergeCell ref="A3:G3"/>
    <mergeCell ref="B7:B8"/>
    <mergeCell ref="C7:C8"/>
    <mergeCell ref="D7:D8"/>
    <mergeCell ref="E7:E8"/>
    <mergeCell ref="F7:F8"/>
    <mergeCell ref="G7:G8"/>
  </mergeCells>
  <pageMargins left="0.31496062992125984" right="0.15748031496062992" top="0.23622047244094491" bottom="0.31496062992125984" header="0.19685039370078741" footer="0.31496062992125984"/>
  <pageSetup paperSize="9" fitToHeight="0" orientation="landscape" horizontalDpi="4294967292" verticalDpi="4294967292" copies="2" r:id="rId1"/>
  <headerFooter>
    <oddFooter>&amp;R&amp;"TH SarabunPSK,ธรรมดา"&amp;10หน้า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topLeftCell="A7" zoomScaleSheetLayoutView="100" workbookViewId="0">
      <selection activeCell="E15" sqref="E15"/>
    </sheetView>
  </sheetViews>
  <sheetFormatPr defaultColWidth="9.09765625" defaultRowHeight="21"/>
  <cols>
    <col min="1" max="1" width="12.8984375" style="13" customWidth="1"/>
    <col min="2" max="2" width="17.796875" style="13" customWidth="1"/>
    <col min="3" max="3" width="16.796875" style="13" customWidth="1"/>
    <col min="4" max="4" width="18" style="13" customWidth="1"/>
    <col min="5" max="5" width="23.3984375" style="13" customWidth="1"/>
    <col min="6" max="6" width="31.8984375" style="5" customWidth="1"/>
    <col min="7" max="7" width="13" style="121" customWidth="1"/>
    <col min="8" max="8" width="17.8984375" style="1" customWidth="1"/>
    <col min="9" max="16384" width="9.09765625" style="1"/>
  </cols>
  <sheetData>
    <row r="1" spans="1:7" s="54" customFormat="1" ht="19.05" customHeight="1">
      <c r="A1" s="299" t="s">
        <v>109</v>
      </c>
      <c r="B1" s="299"/>
      <c r="C1" s="299"/>
      <c r="D1" s="299"/>
      <c r="E1" s="299"/>
      <c r="F1" s="299"/>
      <c r="G1" s="299"/>
    </row>
    <row r="2" spans="1:7" s="54" customFormat="1" ht="19.05" customHeight="1">
      <c r="A2" s="299" t="s">
        <v>19</v>
      </c>
      <c r="B2" s="299"/>
      <c r="C2" s="299"/>
      <c r="D2" s="299"/>
      <c r="E2" s="299"/>
      <c r="F2" s="299"/>
      <c r="G2" s="299"/>
    </row>
    <row r="3" spans="1:7" s="54" customFormat="1" ht="19.05" customHeight="1">
      <c r="A3" s="299" t="s">
        <v>185</v>
      </c>
      <c r="B3" s="299"/>
      <c r="C3" s="299"/>
      <c r="D3" s="299"/>
      <c r="E3" s="299"/>
      <c r="F3" s="299"/>
      <c r="G3" s="299"/>
    </row>
    <row r="4" spans="1:7" s="55" customFormat="1" ht="19.05" customHeight="1">
      <c r="A4" s="56"/>
      <c r="B4" s="56"/>
      <c r="C4" s="56"/>
      <c r="D4" s="56"/>
      <c r="E4" s="56"/>
      <c r="F4" s="57"/>
      <c r="G4" s="166"/>
    </row>
    <row r="5" spans="1:7" s="54" customFormat="1" ht="19.05" customHeight="1">
      <c r="A5" s="58" t="s">
        <v>346</v>
      </c>
      <c r="B5" s="58"/>
      <c r="C5" s="58"/>
      <c r="D5" s="58"/>
      <c r="E5" s="58"/>
      <c r="F5" s="59"/>
      <c r="G5" s="167"/>
    </row>
    <row r="6" spans="1:7" s="54" customFormat="1" ht="19.05" customHeight="1">
      <c r="A6" s="58"/>
      <c r="B6" s="58"/>
      <c r="C6" s="58"/>
      <c r="D6" s="58"/>
      <c r="E6" s="58"/>
      <c r="F6" s="59"/>
      <c r="G6" s="167"/>
    </row>
    <row r="7" spans="1:7" s="55" customFormat="1" ht="19.05" customHeight="1">
      <c r="A7" s="297" t="s">
        <v>29</v>
      </c>
      <c r="B7" s="297" t="s">
        <v>30</v>
      </c>
      <c r="C7" s="300" t="s">
        <v>31</v>
      </c>
      <c r="D7" s="297" t="s">
        <v>32</v>
      </c>
      <c r="E7" s="300" t="s">
        <v>24</v>
      </c>
      <c r="F7" s="300" t="s">
        <v>33</v>
      </c>
      <c r="G7" s="301" t="s">
        <v>20</v>
      </c>
    </row>
    <row r="8" spans="1:7" s="55" customFormat="1" ht="19.05" customHeight="1">
      <c r="A8" s="298"/>
      <c r="B8" s="298"/>
      <c r="C8" s="300"/>
      <c r="D8" s="298"/>
      <c r="E8" s="300"/>
      <c r="F8" s="300"/>
      <c r="G8" s="302"/>
    </row>
    <row r="9" spans="1:7" s="55" customFormat="1" ht="19.05" customHeight="1">
      <c r="A9" s="101" t="s">
        <v>347</v>
      </c>
      <c r="B9" s="101" t="s">
        <v>56</v>
      </c>
      <c r="C9" s="61" t="s">
        <v>153</v>
      </c>
      <c r="D9" s="101" t="s">
        <v>35</v>
      </c>
      <c r="E9" s="101" t="s">
        <v>349</v>
      </c>
      <c r="F9" s="60" t="s">
        <v>350</v>
      </c>
      <c r="G9" s="168">
        <v>69000</v>
      </c>
    </row>
    <row r="10" spans="1:7" s="55" customFormat="1" ht="19.05" customHeight="1">
      <c r="A10" s="101" t="s">
        <v>348</v>
      </c>
      <c r="B10" s="101"/>
      <c r="C10" s="61" t="s">
        <v>101</v>
      </c>
      <c r="D10" s="101"/>
      <c r="E10" s="101"/>
      <c r="F10" s="60"/>
      <c r="G10" s="168"/>
    </row>
    <row r="11" spans="1:7" s="55" customFormat="1" ht="19.05" customHeight="1">
      <c r="A11" s="101" t="s">
        <v>345</v>
      </c>
      <c r="B11" s="101"/>
      <c r="C11" s="61"/>
      <c r="D11" s="101"/>
      <c r="E11" s="101"/>
      <c r="F11" s="60"/>
      <c r="G11" s="168"/>
    </row>
    <row r="12" spans="1:7" s="55" customFormat="1" ht="19.05" customHeight="1">
      <c r="A12" s="101"/>
      <c r="B12" s="101"/>
      <c r="C12" s="61"/>
      <c r="D12" s="101"/>
      <c r="E12" s="101"/>
      <c r="F12" s="60"/>
      <c r="G12" s="168"/>
    </row>
    <row r="13" spans="1:7" s="55" customFormat="1" ht="19.05" customHeight="1">
      <c r="A13" s="101" t="s">
        <v>347</v>
      </c>
      <c r="B13" s="101" t="s">
        <v>56</v>
      </c>
      <c r="C13" s="61" t="s">
        <v>153</v>
      </c>
      <c r="D13" s="101" t="s">
        <v>35</v>
      </c>
      <c r="E13" s="101" t="s">
        <v>351</v>
      </c>
      <c r="F13" s="60" t="s">
        <v>352</v>
      </c>
      <c r="G13" s="168">
        <v>25450</v>
      </c>
    </row>
    <row r="14" spans="1:7" s="55" customFormat="1" ht="19.05" customHeight="1">
      <c r="A14" s="101" t="s">
        <v>348</v>
      </c>
      <c r="B14" s="101"/>
      <c r="C14" s="61" t="s">
        <v>101</v>
      </c>
      <c r="D14" s="101"/>
      <c r="E14" s="101"/>
      <c r="F14" s="60"/>
      <c r="G14" s="168"/>
    </row>
    <row r="15" spans="1:7" s="55" customFormat="1" ht="19.05" customHeight="1">
      <c r="A15" s="101" t="s">
        <v>345</v>
      </c>
      <c r="B15" s="101"/>
      <c r="C15" s="61"/>
      <c r="D15" s="101"/>
      <c r="E15" s="101"/>
      <c r="F15" s="60"/>
      <c r="G15" s="168"/>
    </row>
    <row r="16" spans="1:7" s="55" customFormat="1" ht="19.05" customHeight="1">
      <c r="A16" s="101"/>
      <c r="B16" s="101"/>
      <c r="C16" s="61"/>
      <c r="D16" s="101"/>
      <c r="E16" s="101"/>
      <c r="F16" s="60"/>
      <c r="G16" s="168"/>
    </row>
    <row r="17" spans="1:7" s="55" customFormat="1" ht="19.05" customHeight="1">
      <c r="A17" s="101"/>
      <c r="B17" s="101"/>
      <c r="C17" s="61"/>
      <c r="D17" s="101"/>
      <c r="E17" s="101"/>
      <c r="F17" s="60"/>
      <c r="G17" s="168"/>
    </row>
    <row r="18" spans="1:7" s="55" customFormat="1" ht="19.05" customHeight="1">
      <c r="A18" s="101"/>
      <c r="B18" s="101"/>
      <c r="C18" s="61"/>
      <c r="D18" s="101"/>
      <c r="E18" s="101"/>
      <c r="F18" s="60"/>
      <c r="G18" s="168"/>
    </row>
    <row r="19" spans="1:7" s="55" customFormat="1" ht="19.05" customHeight="1">
      <c r="A19" s="101"/>
      <c r="B19" s="101"/>
      <c r="C19" s="61"/>
      <c r="D19" s="101"/>
      <c r="E19" s="101"/>
      <c r="F19" s="60"/>
      <c r="G19" s="168"/>
    </row>
    <row r="20" spans="1:7" s="55" customFormat="1" ht="19.05" customHeight="1">
      <c r="A20" s="101"/>
      <c r="B20" s="101"/>
      <c r="C20" s="61"/>
      <c r="D20" s="101"/>
      <c r="E20" s="101"/>
      <c r="F20" s="60"/>
      <c r="G20" s="168"/>
    </row>
    <row r="21" spans="1:7" s="55" customFormat="1" ht="19.05" customHeight="1">
      <c r="A21" s="101"/>
      <c r="B21" s="101"/>
      <c r="C21" s="61"/>
      <c r="D21" s="101"/>
      <c r="E21" s="101"/>
      <c r="F21" s="60"/>
      <c r="G21" s="168"/>
    </row>
    <row r="22" spans="1:7" s="55" customFormat="1" ht="19.05" customHeight="1">
      <c r="A22" s="101"/>
      <c r="B22" s="101"/>
      <c r="C22" s="61"/>
      <c r="D22" s="101"/>
      <c r="E22" s="101"/>
      <c r="F22" s="60"/>
      <c r="G22" s="168"/>
    </row>
    <row r="23" spans="1:7" ht="19.05" customHeight="1">
      <c r="A23" s="101"/>
      <c r="B23" s="101"/>
      <c r="C23" s="61"/>
      <c r="D23" s="101"/>
      <c r="E23" s="101"/>
      <c r="F23" s="60"/>
      <c r="G23" s="168"/>
    </row>
    <row r="24" spans="1:7" ht="19.05" customHeight="1">
      <c r="A24" s="101"/>
      <c r="B24" s="101"/>
      <c r="C24" s="61"/>
      <c r="D24" s="101"/>
      <c r="E24" s="101"/>
      <c r="F24" s="60"/>
      <c r="G24" s="168"/>
    </row>
    <row r="25" spans="1:7" ht="19.05" customHeight="1">
      <c r="A25" s="114"/>
      <c r="B25" s="114"/>
      <c r="C25" s="115"/>
      <c r="D25" s="114"/>
      <c r="E25" s="114"/>
      <c r="F25" s="100"/>
      <c r="G25" s="169"/>
    </row>
    <row r="26" spans="1:7" ht="19.05" customHeight="1">
      <c r="A26" s="294" t="s">
        <v>21</v>
      </c>
      <c r="B26" s="295"/>
      <c r="C26" s="295"/>
      <c r="D26" s="295"/>
      <c r="E26" s="295"/>
      <c r="F26" s="296"/>
      <c r="G26" s="170">
        <f>SUM(G9:G25)</f>
        <v>94450</v>
      </c>
    </row>
    <row r="27" spans="1:7" s="13" customFormat="1" ht="19.05" customHeight="1">
      <c r="F27" s="5"/>
      <c r="G27" s="121"/>
    </row>
    <row r="28" spans="1:7" s="13" customFormat="1" ht="19.05" customHeight="1">
      <c r="F28" s="5"/>
      <c r="G28" s="121"/>
    </row>
    <row r="29" spans="1:7" s="13" customFormat="1" ht="19.05" customHeight="1">
      <c r="F29" s="5"/>
      <c r="G29" s="121"/>
    </row>
    <row r="30" spans="1:7" s="13" customFormat="1" ht="19.05" customHeight="1">
      <c r="F30" s="5"/>
      <c r="G30" s="121"/>
    </row>
    <row r="31" spans="1:7" s="13" customFormat="1" ht="19.05" customHeight="1">
      <c r="F31" s="5"/>
      <c r="G31" s="121"/>
    </row>
    <row r="32" spans="1:7" s="13" customFormat="1" ht="19.05" customHeight="1">
      <c r="F32" s="5"/>
      <c r="G32" s="121"/>
    </row>
    <row r="33" spans="6:7" s="13" customFormat="1" ht="19.05" customHeight="1">
      <c r="F33" s="5"/>
      <c r="G33" s="121"/>
    </row>
  </sheetData>
  <mergeCells count="11">
    <mergeCell ref="A26:F26"/>
    <mergeCell ref="A1:G1"/>
    <mergeCell ref="A2:G2"/>
    <mergeCell ref="A3:G3"/>
    <mergeCell ref="A7:A8"/>
    <mergeCell ref="B7:B8"/>
    <mergeCell ref="C7:C8"/>
    <mergeCell ref="D7:D8"/>
    <mergeCell ref="E7:E8"/>
    <mergeCell ref="F7:F8"/>
    <mergeCell ref="G7:G8"/>
  </mergeCells>
  <pageMargins left="0.32" right="0.16" top="0.23" bottom="0.31496062992125984" header="0.19" footer="0.31496062992125984"/>
  <pageSetup paperSize="9" fitToHeight="0" orientation="landscape" horizontalDpi="4294967292" verticalDpi="4294967292" copies="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topLeftCell="A4" zoomScaleSheetLayoutView="100" workbookViewId="0">
      <selection activeCell="D11" sqref="D11"/>
    </sheetView>
  </sheetViews>
  <sheetFormatPr defaultColWidth="9.09765625" defaultRowHeight="21"/>
  <cols>
    <col min="1" max="1" width="5.69921875" style="1" customWidth="1"/>
    <col min="2" max="2" width="8" style="1" customWidth="1"/>
    <col min="3" max="3" width="12.09765625" style="1" customWidth="1"/>
    <col min="4" max="4" width="27.69921875" style="13" customWidth="1"/>
    <col min="5" max="5" width="15" style="13" customWidth="1"/>
    <col min="6" max="6" width="16.3984375" style="5" customWidth="1"/>
    <col min="7" max="7" width="17.8984375" style="1" customWidth="1"/>
    <col min="8" max="16384" width="9.09765625" style="1"/>
  </cols>
  <sheetData>
    <row r="1" spans="1:6" s="2" customFormat="1" ht="22.05" customHeight="1">
      <c r="A1" s="283" t="s">
        <v>109</v>
      </c>
      <c r="B1" s="283"/>
      <c r="C1" s="283"/>
      <c r="D1" s="283"/>
      <c r="E1" s="283"/>
      <c r="F1" s="283"/>
    </row>
    <row r="2" spans="1:6" s="2" customFormat="1" ht="22.05" customHeight="1">
      <c r="A2" s="283" t="s">
        <v>19</v>
      </c>
      <c r="B2" s="283"/>
      <c r="C2" s="283"/>
      <c r="D2" s="283"/>
      <c r="E2" s="283"/>
      <c r="F2" s="283"/>
    </row>
    <row r="3" spans="1:6" s="2" customFormat="1" ht="22.05" customHeight="1">
      <c r="A3" s="283" t="s">
        <v>185</v>
      </c>
      <c r="B3" s="283"/>
      <c r="C3" s="283"/>
      <c r="D3" s="283"/>
      <c r="E3" s="283"/>
      <c r="F3" s="283"/>
    </row>
    <row r="4" spans="1:6" ht="22.05" customHeight="1"/>
    <row r="5" spans="1:6" s="2" customFormat="1" ht="22.05" customHeight="1">
      <c r="A5" s="2" t="s">
        <v>353</v>
      </c>
      <c r="D5" s="14"/>
      <c r="E5" s="14"/>
      <c r="F5" s="4"/>
    </row>
    <row r="6" spans="1:6" ht="22.05" customHeight="1">
      <c r="C6" s="1" t="s">
        <v>38</v>
      </c>
      <c r="F6" s="5">
        <v>69228.460000000006</v>
      </c>
    </row>
    <row r="7" spans="1:6" ht="22.05" customHeight="1">
      <c r="C7" s="1" t="s">
        <v>124</v>
      </c>
      <c r="F7" s="5">
        <v>59500</v>
      </c>
    </row>
    <row r="8" spans="1:6" ht="22.05" customHeight="1">
      <c r="C8" s="1" t="s">
        <v>39</v>
      </c>
      <c r="F8" s="5">
        <v>529874.5</v>
      </c>
    </row>
    <row r="9" spans="1:6" ht="22.05" customHeight="1">
      <c r="C9" s="1" t="s">
        <v>275</v>
      </c>
      <c r="F9" s="5">
        <v>1172760</v>
      </c>
    </row>
    <row r="10" spans="1:6" ht="22.05" customHeight="1">
      <c r="C10" s="1" t="s">
        <v>125</v>
      </c>
      <c r="F10" s="5">
        <v>121500</v>
      </c>
    </row>
    <row r="11" spans="1:6" ht="22.05" customHeight="1">
      <c r="C11" s="16" t="s">
        <v>40</v>
      </c>
      <c r="F11" s="5">
        <v>33030.93</v>
      </c>
    </row>
    <row r="12" spans="1:6" ht="22.05" customHeight="1">
      <c r="C12" s="16" t="s">
        <v>126</v>
      </c>
      <c r="F12" s="5">
        <v>22735</v>
      </c>
    </row>
    <row r="13" spans="1:6" ht="22.05" customHeight="1">
      <c r="C13" s="16" t="s">
        <v>127</v>
      </c>
      <c r="F13" s="5">
        <v>10500.7</v>
      </c>
    </row>
    <row r="14" spans="1:6" ht="22.05" customHeight="1">
      <c r="C14" s="16" t="s">
        <v>128</v>
      </c>
      <c r="F14" s="5">
        <v>28520.959999999999</v>
      </c>
    </row>
    <row r="15" spans="1:6" ht="22.05" customHeight="1">
      <c r="C15" s="16" t="s">
        <v>129</v>
      </c>
      <c r="F15" s="5">
        <v>525514.38</v>
      </c>
    </row>
    <row r="16" spans="1:6" ht="22.05" customHeight="1">
      <c r="C16" s="16" t="s">
        <v>130</v>
      </c>
      <c r="F16" s="5">
        <v>367683.8</v>
      </c>
    </row>
    <row r="17" spans="3:6" ht="22.05" customHeight="1">
      <c r="C17" s="16" t="s">
        <v>131</v>
      </c>
      <c r="F17" s="5">
        <v>516646</v>
      </c>
    </row>
    <row r="18" spans="3:6" ht="22.05" customHeight="1">
      <c r="C18" s="1" t="s">
        <v>132</v>
      </c>
      <c r="F18" s="5">
        <v>124476.5</v>
      </c>
    </row>
    <row r="19" spans="3:6" ht="22.05" customHeight="1">
      <c r="C19" s="1" t="s">
        <v>140</v>
      </c>
      <c r="F19" s="5">
        <v>5713</v>
      </c>
    </row>
    <row r="20" spans="3:6" ht="22.05" customHeight="1">
      <c r="C20" s="1" t="s">
        <v>270</v>
      </c>
      <c r="F20" s="5">
        <v>382.86</v>
      </c>
    </row>
    <row r="21" spans="3:6" ht="22.05" customHeight="1">
      <c r="C21" s="1" t="s">
        <v>271</v>
      </c>
      <c r="F21" s="5">
        <v>28800</v>
      </c>
    </row>
    <row r="22" spans="3:6" ht="22.05" customHeight="1">
      <c r="C22" s="1" t="s">
        <v>272</v>
      </c>
      <c r="F22" s="5">
        <v>234734.49</v>
      </c>
    </row>
    <row r="23" spans="3:6" ht="22.05" customHeight="1">
      <c r="C23" s="1" t="s">
        <v>273</v>
      </c>
      <c r="F23" s="5">
        <v>401751.45</v>
      </c>
    </row>
    <row r="24" spans="3:6" ht="22.05" customHeight="1">
      <c r="C24" s="1" t="s">
        <v>274</v>
      </c>
      <c r="F24" s="5">
        <v>2310</v>
      </c>
    </row>
    <row r="25" spans="3:6" s="2" customFormat="1" ht="22.05" customHeight="1" thickBot="1">
      <c r="C25" s="2" t="s">
        <v>21</v>
      </c>
      <c r="D25" s="14"/>
      <c r="E25" s="14"/>
      <c r="F25" s="7">
        <f>SUM(F6:F24)</f>
        <v>4255663.0299999993</v>
      </c>
    </row>
    <row r="26" spans="3:6" ht="22.05" customHeight="1" thickTop="1"/>
    <row r="27" spans="3:6" ht="22.05" customHeight="1"/>
    <row r="28" spans="3:6" ht="22.05" customHeight="1"/>
    <row r="29" spans="3:6" ht="22.05" customHeight="1"/>
    <row r="30" spans="3:6" ht="22.05" customHeight="1"/>
    <row r="31" spans="3:6" ht="22.05" customHeight="1"/>
    <row r="32" spans="3:6" ht="22.05" customHeight="1"/>
    <row r="33" ht="22.05" customHeight="1"/>
    <row r="34" ht="22.05" customHeight="1"/>
    <row r="35" ht="22.05" customHeight="1"/>
    <row r="36" ht="22.05" customHeight="1"/>
    <row r="37" ht="22.05" customHeight="1"/>
    <row r="38" ht="22.05" customHeight="1"/>
  </sheetData>
  <mergeCells count="3">
    <mergeCell ref="A1:F1"/>
    <mergeCell ref="A2:F2"/>
    <mergeCell ref="A3:F3"/>
  </mergeCells>
  <pageMargins left="0.73" right="0.13" top="0.75" bottom="0.75" header="0.3" footer="0.3"/>
  <pageSetup paperSize="9" orientation="portrait" horizontalDpi="4294967292" verticalDpi="4294967292" copies="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6"/>
  <sheetViews>
    <sheetView view="pageBreakPreview" topLeftCell="A13" zoomScaleSheetLayoutView="100" workbookViewId="0">
      <selection activeCell="K41" sqref="K41"/>
    </sheetView>
  </sheetViews>
  <sheetFormatPr defaultColWidth="9.09765625" defaultRowHeight="21"/>
  <cols>
    <col min="1" max="1" width="4.5" style="1" customWidth="1"/>
    <col min="2" max="3" width="9.69921875" style="1" customWidth="1"/>
    <col min="4" max="4" width="8.796875" style="13" customWidth="1"/>
    <col min="5" max="5" width="9.69921875" style="17" customWidth="1"/>
    <col min="6" max="6" width="9.3984375" style="53" customWidth="1"/>
    <col min="7" max="7" width="10.5" style="5" customWidth="1"/>
    <col min="8" max="8" width="9.3984375" style="94" customWidth="1"/>
    <col min="9" max="9" width="10.59765625" style="94" customWidth="1"/>
    <col min="10" max="10" width="10.3984375" style="94" customWidth="1"/>
    <col min="11" max="16384" width="9.09765625" style="1"/>
  </cols>
  <sheetData>
    <row r="1" spans="1:10" s="204" customFormat="1" ht="16.05" customHeight="1">
      <c r="A1" s="309" t="s">
        <v>109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s="204" customFormat="1" ht="16.05" customHeight="1">
      <c r="A2" s="309" t="s">
        <v>19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s="204" customFormat="1" ht="16.05" customHeight="1">
      <c r="A3" s="309" t="s">
        <v>185</v>
      </c>
      <c r="B3" s="309"/>
      <c r="C3" s="309"/>
      <c r="D3" s="309"/>
      <c r="E3" s="309"/>
      <c r="F3" s="309"/>
      <c r="G3" s="309"/>
      <c r="H3" s="309"/>
      <c r="I3" s="309"/>
      <c r="J3" s="309"/>
    </row>
    <row r="4" spans="1:10" s="92" customFormat="1" ht="16.05" customHeight="1">
      <c r="D4" s="205"/>
      <c r="E4" s="206"/>
      <c r="F4" s="207"/>
      <c r="G4" s="208"/>
      <c r="H4" s="209"/>
      <c r="I4" s="209"/>
      <c r="J4" s="209"/>
    </row>
    <row r="5" spans="1:10" s="204" customFormat="1" ht="16.05" customHeight="1">
      <c r="A5" s="204" t="s">
        <v>133</v>
      </c>
      <c r="D5" s="210"/>
      <c r="E5" s="211"/>
      <c r="F5" s="212"/>
      <c r="G5" s="213"/>
      <c r="H5" s="203"/>
      <c r="I5" s="203"/>
      <c r="J5" s="203"/>
    </row>
    <row r="6" spans="1:10" s="92" customFormat="1" ht="16.05" customHeight="1">
      <c r="D6" s="205"/>
      <c r="E6" s="303">
        <v>2561</v>
      </c>
      <c r="F6" s="304"/>
      <c r="G6" s="305"/>
      <c r="H6" s="306" t="s">
        <v>404</v>
      </c>
      <c r="I6" s="307"/>
      <c r="J6" s="308"/>
    </row>
    <row r="7" spans="1:10" s="92" customFormat="1" ht="16.05" customHeight="1">
      <c r="A7" s="214" t="s">
        <v>313</v>
      </c>
      <c r="B7" s="215"/>
      <c r="C7" s="215"/>
      <c r="D7" s="216"/>
      <c r="E7" s="246"/>
      <c r="F7" s="220"/>
      <c r="G7" s="247">
        <v>64363790.25</v>
      </c>
      <c r="H7" s="248"/>
      <c r="I7" s="249"/>
      <c r="J7" s="250">
        <v>65751508.369999997</v>
      </c>
    </row>
    <row r="8" spans="1:10" s="92" customFormat="1" ht="16.05" customHeight="1">
      <c r="A8" s="217"/>
      <c r="B8" s="218" t="s">
        <v>41</v>
      </c>
      <c r="C8" s="218"/>
      <c r="D8" s="219"/>
      <c r="E8" s="251">
        <v>16499232.890000001</v>
      </c>
      <c r="F8" s="220"/>
      <c r="G8" s="221"/>
      <c r="H8" s="252">
        <v>9651699.8900000006</v>
      </c>
      <c r="I8" s="253"/>
      <c r="J8" s="254"/>
    </row>
    <row r="9" spans="1:10" s="92" customFormat="1" ht="16.05" customHeight="1">
      <c r="A9" s="217"/>
      <c r="B9" s="218" t="s">
        <v>429</v>
      </c>
      <c r="C9" s="218"/>
      <c r="D9" s="219"/>
      <c r="E9" s="251"/>
      <c r="F9" s="220"/>
      <c r="G9" s="221"/>
      <c r="H9" s="252"/>
      <c r="I9" s="253"/>
      <c r="J9" s="254"/>
    </row>
    <row r="10" spans="1:10" s="92" customFormat="1" ht="16.05" customHeight="1">
      <c r="A10" s="217"/>
      <c r="B10" s="218" t="s">
        <v>430</v>
      </c>
      <c r="C10" s="218"/>
      <c r="D10" s="219"/>
      <c r="E10" s="255">
        <f>E8*25%</f>
        <v>4124808.2225000001</v>
      </c>
      <c r="F10" s="220"/>
      <c r="G10" s="221"/>
      <c r="H10" s="256">
        <f>H8*25%</f>
        <v>2412924.9725000001</v>
      </c>
      <c r="I10" s="253"/>
      <c r="J10" s="254"/>
    </row>
    <row r="11" spans="1:10" s="92" customFormat="1" ht="16.05" customHeight="1">
      <c r="A11" s="222" t="s">
        <v>42</v>
      </c>
      <c r="B11" s="218" t="s">
        <v>43</v>
      </c>
      <c r="C11" s="218"/>
      <c r="D11" s="219"/>
      <c r="E11" s="251"/>
      <c r="F11" s="220">
        <f>E8-E10</f>
        <v>12374424.6675</v>
      </c>
      <c r="G11" s="221"/>
      <c r="H11" s="252"/>
      <c r="I11" s="253">
        <f>H8-H10</f>
        <v>7238774.9175000004</v>
      </c>
      <c r="J11" s="254"/>
    </row>
    <row r="12" spans="1:10" s="92" customFormat="1" ht="16.05" customHeight="1">
      <c r="A12" s="223"/>
      <c r="B12" s="218" t="s">
        <v>10</v>
      </c>
      <c r="C12" s="218"/>
      <c r="D12" s="219"/>
      <c r="E12" s="251"/>
      <c r="F12" s="220">
        <v>1506882</v>
      </c>
      <c r="G12" s="221"/>
      <c r="H12" s="252"/>
      <c r="I12" s="253">
        <v>1586000</v>
      </c>
      <c r="J12" s="254"/>
    </row>
    <row r="13" spans="1:10" s="92" customFormat="1" ht="16.05" customHeight="1">
      <c r="A13" s="217"/>
      <c r="B13" s="218" t="s">
        <v>134</v>
      </c>
      <c r="C13" s="218"/>
      <c r="D13" s="219"/>
      <c r="E13" s="251"/>
      <c r="F13" s="220">
        <v>1469192</v>
      </c>
      <c r="G13" s="221"/>
      <c r="H13" s="252"/>
      <c r="I13" s="253">
        <v>47110</v>
      </c>
      <c r="J13" s="254"/>
    </row>
    <row r="14" spans="1:10" s="92" customFormat="1" ht="16.05" customHeight="1">
      <c r="A14" s="217"/>
      <c r="B14" s="218" t="s">
        <v>431</v>
      </c>
      <c r="C14" s="218"/>
      <c r="D14" s="219"/>
      <c r="E14" s="251"/>
      <c r="F14" s="257">
        <v>0</v>
      </c>
      <c r="G14" s="221"/>
      <c r="H14" s="252"/>
      <c r="I14" s="253">
        <v>442867.96</v>
      </c>
      <c r="J14" s="254"/>
    </row>
    <row r="15" spans="1:10" s="92" customFormat="1" ht="16.05" customHeight="1">
      <c r="A15" s="217"/>
      <c r="B15" s="218" t="s">
        <v>432</v>
      </c>
      <c r="C15" s="218"/>
      <c r="D15" s="219"/>
      <c r="E15" s="251"/>
      <c r="F15" s="257">
        <v>0</v>
      </c>
      <c r="G15" s="221"/>
      <c r="H15" s="252"/>
      <c r="I15" s="253">
        <v>30000</v>
      </c>
      <c r="J15" s="254"/>
    </row>
    <row r="16" spans="1:10" s="92" customFormat="1" ht="16.05" customHeight="1">
      <c r="A16" s="217"/>
      <c r="B16" s="218" t="s">
        <v>433</v>
      </c>
      <c r="C16" s="218"/>
      <c r="D16" s="219"/>
      <c r="E16" s="251"/>
      <c r="F16" s="257">
        <v>0</v>
      </c>
      <c r="G16" s="221"/>
      <c r="H16" s="252"/>
      <c r="I16" s="253">
        <v>84240</v>
      </c>
      <c r="J16" s="254"/>
    </row>
    <row r="17" spans="1:10" s="92" customFormat="1" ht="16.05" customHeight="1">
      <c r="A17" s="222" t="s">
        <v>44</v>
      </c>
      <c r="B17" s="218" t="s">
        <v>314</v>
      </c>
      <c r="C17" s="218"/>
      <c r="D17" s="219"/>
      <c r="E17" s="251"/>
      <c r="F17" s="220">
        <v>-144000</v>
      </c>
      <c r="G17" s="221"/>
      <c r="H17" s="252"/>
      <c r="I17" s="253">
        <v>0</v>
      </c>
      <c r="J17" s="254"/>
    </row>
    <row r="18" spans="1:10" s="92" customFormat="1" ht="16.05" customHeight="1">
      <c r="A18" s="223"/>
      <c r="B18" s="218" t="s">
        <v>354</v>
      </c>
      <c r="C18" s="218"/>
      <c r="D18" s="219"/>
      <c r="E18" s="251"/>
      <c r="F18" s="220">
        <v>-16544</v>
      </c>
      <c r="G18" s="221"/>
      <c r="H18" s="252"/>
      <c r="I18" s="253">
        <v>0</v>
      </c>
      <c r="J18" s="254"/>
    </row>
    <row r="19" spans="1:10" s="92" customFormat="1" ht="16.05" customHeight="1">
      <c r="A19" s="223"/>
      <c r="B19" s="218" t="s">
        <v>355</v>
      </c>
      <c r="C19" s="218"/>
      <c r="D19" s="219"/>
      <c r="E19" s="251"/>
      <c r="F19" s="220">
        <v>-240</v>
      </c>
      <c r="G19" s="221"/>
      <c r="H19" s="252"/>
      <c r="I19" s="253">
        <v>0</v>
      </c>
      <c r="J19" s="254"/>
    </row>
    <row r="20" spans="1:10" s="92" customFormat="1" ht="16.05" customHeight="1">
      <c r="A20" s="217"/>
      <c r="B20" s="218" t="s">
        <v>135</v>
      </c>
      <c r="C20" s="218"/>
      <c r="D20" s="219"/>
      <c r="E20" s="251"/>
      <c r="F20" s="224">
        <v>-1546000</v>
      </c>
      <c r="G20" s="225">
        <f>SUM(F11:F20)</f>
        <v>13643714.6675</v>
      </c>
      <c r="H20" s="252"/>
      <c r="I20" s="258" t="s">
        <v>434</v>
      </c>
      <c r="J20" s="259" t="s">
        <v>435</v>
      </c>
    </row>
    <row r="21" spans="1:10" s="92" customFormat="1" ht="16.05" customHeight="1" thickBot="1">
      <c r="A21" s="226" t="s">
        <v>186</v>
      </c>
      <c r="B21" s="218"/>
      <c r="C21" s="218"/>
      <c r="D21" s="219"/>
      <c r="E21" s="251"/>
      <c r="F21" s="220"/>
      <c r="G21" s="227">
        <f>SUM(G7:G20)</f>
        <v>78007504.917500004</v>
      </c>
      <c r="H21" s="252"/>
      <c r="I21" s="253"/>
      <c r="J21" s="260">
        <f>J7+J20</f>
        <v>64363790.25</v>
      </c>
    </row>
    <row r="22" spans="1:10" s="92" customFormat="1" ht="16.05" customHeight="1" thickTop="1">
      <c r="A22" s="228"/>
      <c r="B22" s="229"/>
      <c r="C22" s="229"/>
      <c r="D22" s="230"/>
      <c r="E22" s="255"/>
      <c r="F22" s="224"/>
      <c r="G22" s="231"/>
      <c r="H22" s="256"/>
      <c r="I22" s="261"/>
      <c r="J22" s="262"/>
    </row>
    <row r="23" spans="1:10" s="92" customFormat="1" ht="16.05" customHeight="1">
      <c r="D23" s="205"/>
      <c r="E23" s="206"/>
      <c r="F23" s="207"/>
      <c r="G23" s="208"/>
      <c r="H23" s="209"/>
      <c r="I23" s="209"/>
      <c r="J23" s="209"/>
    </row>
    <row r="24" spans="1:10" s="204" customFormat="1" ht="16.05" customHeight="1">
      <c r="A24" s="204" t="s">
        <v>187</v>
      </c>
      <c r="D24" s="210"/>
      <c r="E24" s="211"/>
      <c r="F24" s="212"/>
      <c r="G24" s="213"/>
      <c r="H24" s="203"/>
      <c r="I24" s="203"/>
      <c r="J24" s="203"/>
    </row>
    <row r="25" spans="1:10" s="92" customFormat="1" ht="16.05" customHeight="1">
      <c r="B25" s="232" t="s">
        <v>436</v>
      </c>
      <c r="D25" s="205"/>
      <c r="E25" s="206"/>
      <c r="F25" s="207">
        <v>18532294.449999999</v>
      </c>
      <c r="G25" s="208"/>
      <c r="H25" s="263"/>
      <c r="I25" s="209">
        <v>17879851.059999999</v>
      </c>
      <c r="J25" s="209"/>
    </row>
    <row r="26" spans="1:10" s="92" customFormat="1" ht="16.05" customHeight="1">
      <c r="B26" s="232" t="s">
        <v>437</v>
      </c>
      <c r="D26" s="205"/>
      <c r="E26" s="206"/>
      <c r="F26" s="207">
        <v>802914</v>
      </c>
      <c r="G26" s="208"/>
      <c r="H26" s="263"/>
      <c r="I26" s="209">
        <v>861166.5</v>
      </c>
      <c r="J26" s="209"/>
    </row>
    <row r="27" spans="1:10" s="92" customFormat="1" ht="16.05" customHeight="1">
      <c r="B27" s="232" t="s">
        <v>438</v>
      </c>
      <c r="D27" s="205"/>
      <c r="E27" s="206"/>
      <c r="F27" s="207">
        <v>569125</v>
      </c>
      <c r="G27" s="208"/>
      <c r="H27" s="263"/>
      <c r="I27" s="209">
        <v>603309</v>
      </c>
      <c r="J27" s="209"/>
    </row>
    <row r="28" spans="1:10" s="92" customFormat="1" ht="16.05" customHeight="1">
      <c r="B28" s="232" t="s">
        <v>439</v>
      </c>
      <c r="D28" s="205"/>
      <c r="E28" s="206"/>
      <c r="F28" s="207">
        <v>4880000</v>
      </c>
      <c r="G28" s="208"/>
      <c r="H28" s="263"/>
      <c r="I28" s="209">
        <v>4354468.88</v>
      </c>
      <c r="J28" s="209"/>
    </row>
    <row r="29" spans="1:10" s="92" customFormat="1" ht="16.05" customHeight="1">
      <c r="B29" s="232" t="s">
        <v>440</v>
      </c>
      <c r="D29" s="205"/>
      <c r="E29" s="206"/>
      <c r="F29" s="207">
        <v>550</v>
      </c>
      <c r="G29" s="208"/>
      <c r="H29" s="263"/>
      <c r="I29" s="209">
        <v>550</v>
      </c>
      <c r="J29" s="209"/>
    </row>
    <row r="30" spans="1:10" s="92" customFormat="1" ht="16.05" customHeight="1">
      <c r="B30" s="232" t="s">
        <v>441</v>
      </c>
      <c r="D30" s="205"/>
      <c r="E30" s="206"/>
      <c r="F30" s="207">
        <f>F31-SUM(F25:F29)</f>
        <v>53222621.467500001</v>
      </c>
      <c r="G30" s="208"/>
      <c r="H30" s="263"/>
      <c r="I30" s="209">
        <f>J21-I25-I26-I27-I28-I29</f>
        <v>40664444.809999995</v>
      </c>
      <c r="J30" s="209"/>
    </row>
    <row r="31" spans="1:10" s="92" customFormat="1" ht="16.05" customHeight="1" thickBot="1">
      <c r="D31" s="205"/>
      <c r="E31" s="206"/>
      <c r="F31" s="233">
        <f>G21</f>
        <v>78007504.917500004</v>
      </c>
      <c r="G31" s="208"/>
      <c r="H31" s="209"/>
      <c r="I31" s="264">
        <f>SUM(I25:I30)</f>
        <v>64363790.249999993</v>
      </c>
      <c r="J31" s="209"/>
    </row>
    <row r="32" spans="1:10" s="92" customFormat="1" ht="16.05" customHeight="1" thickTop="1">
      <c r="D32" s="205"/>
      <c r="E32" s="206"/>
      <c r="F32" s="207"/>
      <c r="G32" s="208"/>
      <c r="H32" s="209"/>
      <c r="I32" s="209"/>
      <c r="J32" s="209"/>
    </row>
    <row r="33" spans="1:10" s="234" customFormat="1" ht="16.05" customHeight="1">
      <c r="A33" s="234" t="s">
        <v>315</v>
      </c>
      <c r="D33" s="235"/>
      <c r="E33" s="236"/>
      <c r="F33" s="237"/>
      <c r="G33" s="238"/>
      <c r="H33" s="239"/>
      <c r="I33" s="239"/>
      <c r="J33" s="239"/>
    </row>
    <row r="34" spans="1:10" s="204" customFormat="1" ht="16.05" customHeight="1">
      <c r="A34" s="240" t="s">
        <v>137</v>
      </c>
      <c r="D34" s="210"/>
      <c r="E34" s="211"/>
      <c r="F34" s="212"/>
      <c r="G34" s="213"/>
      <c r="H34" s="203"/>
      <c r="I34" s="203"/>
      <c r="J34" s="203"/>
    </row>
    <row r="35" spans="1:10" s="92" customFormat="1" ht="16.05" customHeight="1">
      <c r="D35" s="205"/>
      <c r="E35" s="206"/>
      <c r="F35" s="207"/>
      <c r="G35" s="208"/>
      <c r="H35" s="209"/>
      <c r="I35" s="209"/>
      <c r="J35" s="209"/>
    </row>
    <row r="36" spans="1:10" s="92" customFormat="1" ht="16.05" customHeight="1">
      <c r="D36" s="205"/>
      <c r="E36" s="206"/>
      <c r="F36" s="207"/>
      <c r="G36" s="208"/>
      <c r="H36" s="209"/>
      <c r="I36" s="209"/>
      <c r="J36" s="209"/>
    </row>
    <row r="37" spans="1:10" s="92" customFormat="1" ht="16.05" customHeight="1">
      <c r="D37" s="205"/>
      <c r="E37" s="206"/>
      <c r="F37" s="207"/>
      <c r="G37" s="208"/>
      <c r="H37" s="209"/>
      <c r="I37" s="209"/>
      <c r="J37" s="209"/>
    </row>
    <row r="38" spans="1:10" s="92" customFormat="1" ht="16.05" customHeight="1">
      <c r="D38" s="205"/>
      <c r="E38" s="206"/>
      <c r="F38" s="207"/>
      <c r="G38" s="208"/>
      <c r="H38" s="209"/>
      <c r="I38" s="209"/>
      <c r="J38" s="209"/>
    </row>
    <row r="39" spans="1:10" s="92" customFormat="1" ht="16.05" customHeight="1">
      <c r="D39" s="205"/>
      <c r="E39" s="206"/>
      <c r="F39" s="207"/>
      <c r="G39" s="208"/>
      <c r="H39" s="209"/>
      <c r="I39" s="209"/>
      <c r="J39" s="209"/>
    </row>
    <row r="40" spans="1:10" s="92" customFormat="1" ht="16.05" customHeight="1">
      <c r="D40" s="205"/>
      <c r="E40" s="206"/>
      <c r="F40" s="207"/>
      <c r="G40" s="208"/>
      <c r="H40" s="209"/>
      <c r="I40" s="209"/>
      <c r="J40" s="209"/>
    </row>
    <row r="41" spans="1:10" s="92" customFormat="1" ht="16.05" customHeight="1">
      <c r="D41" s="205"/>
      <c r="E41" s="206"/>
      <c r="F41" s="207"/>
      <c r="G41" s="208"/>
      <c r="H41" s="209"/>
      <c r="I41" s="209"/>
      <c r="J41" s="209"/>
    </row>
    <row r="42" spans="1:10" s="92" customFormat="1" ht="16.05" customHeight="1">
      <c r="D42" s="205"/>
      <c r="E42" s="206"/>
      <c r="F42" s="207"/>
      <c r="G42" s="208"/>
      <c r="H42" s="209"/>
      <c r="I42" s="209"/>
      <c r="J42" s="209"/>
    </row>
    <row r="43" spans="1:10" s="92" customFormat="1" ht="16.05" customHeight="1">
      <c r="D43" s="205"/>
      <c r="E43" s="206"/>
      <c r="F43" s="207"/>
      <c r="G43" s="208"/>
      <c r="H43" s="209"/>
      <c r="I43" s="209"/>
      <c r="J43" s="209"/>
    </row>
    <row r="44" spans="1:10" s="92" customFormat="1" ht="16.05" customHeight="1">
      <c r="D44" s="205"/>
      <c r="E44" s="206"/>
      <c r="F44" s="207"/>
      <c r="G44" s="208"/>
      <c r="H44" s="209"/>
      <c r="I44" s="209"/>
      <c r="J44" s="209"/>
    </row>
    <row r="45" spans="1:10" s="92" customFormat="1" ht="16.05" customHeight="1">
      <c r="D45" s="205"/>
      <c r="E45" s="206"/>
      <c r="F45" s="207"/>
      <c r="G45" s="208"/>
      <c r="H45" s="209"/>
      <c r="I45" s="209"/>
      <c r="J45" s="209"/>
    </row>
    <row r="46" spans="1:10" s="92" customFormat="1" ht="16.05" customHeight="1">
      <c r="D46" s="205"/>
      <c r="E46" s="206"/>
      <c r="F46" s="207"/>
      <c r="G46" s="208"/>
      <c r="H46" s="209"/>
      <c r="I46" s="209"/>
      <c r="J46" s="209"/>
    </row>
    <row r="47" spans="1:10" s="92" customFormat="1" ht="16.05" customHeight="1">
      <c r="D47" s="205"/>
      <c r="E47" s="206"/>
      <c r="F47" s="207"/>
      <c r="G47" s="208"/>
      <c r="H47" s="209"/>
      <c r="I47" s="209"/>
      <c r="J47" s="209"/>
    </row>
    <row r="48" spans="1:10" s="92" customFormat="1" ht="16.05" customHeight="1">
      <c r="D48" s="205"/>
      <c r="E48" s="206"/>
      <c r="F48" s="207"/>
      <c r="G48" s="208"/>
      <c r="H48" s="209"/>
      <c r="I48" s="209"/>
      <c r="J48" s="209"/>
    </row>
    <row r="49" spans="4:10" s="92" customFormat="1" ht="16.05" customHeight="1">
      <c r="D49" s="205"/>
      <c r="E49" s="206"/>
      <c r="F49" s="207"/>
      <c r="G49" s="208"/>
      <c r="H49" s="209"/>
      <c r="I49" s="209"/>
      <c r="J49" s="209"/>
    </row>
    <row r="50" spans="4:10" s="92" customFormat="1" ht="16.05" customHeight="1">
      <c r="D50" s="205"/>
      <c r="E50" s="206"/>
      <c r="F50" s="207"/>
      <c r="G50" s="208"/>
      <c r="H50" s="209"/>
      <c r="I50" s="209"/>
      <c r="J50" s="209"/>
    </row>
    <row r="51" spans="4:10" s="92" customFormat="1" ht="16.05" customHeight="1">
      <c r="D51" s="205"/>
      <c r="E51" s="206"/>
      <c r="F51" s="207"/>
      <c r="G51" s="208"/>
      <c r="H51" s="209"/>
      <c r="I51" s="209"/>
      <c r="J51" s="209"/>
    </row>
    <row r="52" spans="4:10" s="92" customFormat="1" ht="16.05" customHeight="1">
      <c r="D52" s="205"/>
      <c r="E52" s="206"/>
      <c r="F52" s="207"/>
      <c r="G52" s="208"/>
      <c r="H52" s="209"/>
      <c r="I52" s="209"/>
      <c r="J52" s="209"/>
    </row>
    <row r="53" spans="4:10" s="92" customFormat="1" ht="16.05" customHeight="1">
      <c r="D53" s="205"/>
      <c r="E53" s="206"/>
      <c r="F53" s="207"/>
      <c r="G53" s="208"/>
      <c r="H53" s="209"/>
      <c r="I53" s="209"/>
      <c r="J53" s="209"/>
    </row>
    <row r="54" spans="4:10" s="92" customFormat="1" ht="16.05" customHeight="1">
      <c r="D54" s="205"/>
      <c r="E54" s="206"/>
      <c r="F54" s="207"/>
      <c r="G54" s="208"/>
      <c r="H54" s="209"/>
      <c r="I54" s="209"/>
      <c r="J54" s="209"/>
    </row>
    <row r="55" spans="4:10" s="92" customFormat="1" ht="16.05" customHeight="1">
      <c r="D55" s="205"/>
      <c r="E55" s="206"/>
      <c r="F55" s="207"/>
      <c r="G55" s="208"/>
      <c r="H55" s="209"/>
      <c r="I55" s="209"/>
      <c r="J55" s="209"/>
    </row>
    <row r="56" spans="4:10" s="92" customFormat="1" ht="16.05" customHeight="1">
      <c r="D56" s="205"/>
      <c r="E56" s="206"/>
      <c r="F56" s="207"/>
      <c r="G56" s="208"/>
      <c r="H56" s="209"/>
      <c r="I56" s="209"/>
      <c r="J56" s="209"/>
    </row>
    <row r="57" spans="4:10" s="92" customFormat="1" ht="16.05" customHeight="1">
      <c r="D57" s="205"/>
      <c r="E57" s="206"/>
      <c r="F57" s="207"/>
      <c r="G57" s="208"/>
      <c r="H57" s="209"/>
      <c r="I57" s="209"/>
      <c r="J57" s="209"/>
    </row>
    <row r="58" spans="4:10" s="92" customFormat="1" ht="16.05" customHeight="1">
      <c r="D58" s="205"/>
      <c r="E58" s="206"/>
      <c r="F58" s="207"/>
      <c r="G58" s="208"/>
      <c r="H58" s="209"/>
      <c r="I58" s="209"/>
      <c r="J58" s="209"/>
    </row>
    <row r="59" spans="4:10" s="92" customFormat="1" ht="16.05" customHeight="1">
      <c r="D59" s="205"/>
      <c r="E59" s="206"/>
      <c r="F59" s="207"/>
      <c r="G59" s="208"/>
      <c r="H59" s="209"/>
      <c r="I59" s="209"/>
      <c r="J59" s="209"/>
    </row>
    <row r="60" spans="4:10" s="92" customFormat="1" ht="16.05" customHeight="1">
      <c r="D60" s="205"/>
      <c r="E60" s="206"/>
      <c r="F60" s="207"/>
      <c r="G60" s="208"/>
      <c r="H60" s="209"/>
      <c r="I60" s="209"/>
      <c r="J60" s="209"/>
    </row>
    <row r="61" spans="4:10" s="92" customFormat="1" ht="16.05" customHeight="1">
      <c r="D61" s="205"/>
      <c r="E61" s="206"/>
      <c r="F61" s="207"/>
      <c r="G61" s="208"/>
      <c r="H61" s="209"/>
      <c r="I61" s="209"/>
      <c r="J61" s="209"/>
    </row>
    <row r="62" spans="4:10" s="92" customFormat="1" ht="16.05" customHeight="1">
      <c r="D62" s="205"/>
      <c r="E62" s="206"/>
      <c r="F62" s="207"/>
      <c r="G62" s="208"/>
      <c r="H62" s="209"/>
      <c r="I62" s="209"/>
      <c r="J62" s="209"/>
    </row>
    <row r="63" spans="4:10" s="92" customFormat="1" ht="16.05" customHeight="1">
      <c r="D63" s="205"/>
      <c r="E63" s="206"/>
      <c r="F63" s="207"/>
      <c r="G63" s="208"/>
      <c r="H63" s="209"/>
      <c r="I63" s="209"/>
      <c r="J63" s="209"/>
    </row>
    <row r="64" spans="4:10" s="92" customFormat="1" ht="16.05" customHeight="1">
      <c r="D64" s="205"/>
      <c r="E64" s="206"/>
      <c r="F64" s="207"/>
      <c r="G64" s="208"/>
      <c r="H64" s="209"/>
      <c r="I64" s="209"/>
      <c r="J64" s="209"/>
    </row>
    <row r="65" spans="4:10" s="92" customFormat="1" ht="16.05" customHeight="1">
      <c r="D65" s="205"/>
      <c r="E65" s="206"/>
      <c r="F65" s="207"/>
      <c r="G65" s="208"/>
      <c r="H65" s="209"/>
      <c r="I65" s="209"/>
      <c r="J65" s="209"/>
    </row>
    <row r="66" spans="4:10" s="92" customFormat="1" ht="16.05" customHeight="1">
      <c r="D66" s="205"/>
      <c r="E66" s="206"/>
      <c r="F66" s="207"/>
      <c r="G66" s="208"/>
      <c r="H66" s="209"/>
      <c r="I66" s="209"/>
      <c r="J66" s="209"/>
    </row>
    <row r="67" spans="4:10" s="123" customFormat="1" ht="16.05" customHeight="1">
      <c r="D67" s="241"/>
      <c r="E67" s="242"/>
      <c r="F67" s="243"/>
      <c r="G67" s="244"/>
      <c r="H67" s="245"/>
      <c r="I67" s="245"/>
      <c r="J67" s="245"/>
    </row>
    <row r="68" spans="4:10" s="123" customFormat="1" ht="16.05" customHeight="1">
      <c r="D68" s="241"/>
      <c r="E68" s="242"/>
      <c r="F68" s="243"/>
      <c r="G68" s="244"/>
      <c r="H68" s="245"/>
      <c r="I68" s="245"/>
      <c r="J68" s="245"/>
    </row>
    <row r="69" spans="4:10" s="123" customFormat="1" ht="16.05" customHeight="1">
      <c r="D69" s="241"/>
      <c r="E69" s="242"/>
      <c r="F69" s="243"/>
      <c r="G69" s="244"/>
      <c r="H69" s="245"/>
      <c r="I69" s="245"/>
      <c r="J69" s="245"/>
    </row>
    <row r="70" spans="4:10" s="123" customFormat="1" ht="16.05" customHeight="1">
      <c r="D70" s="241"/>
      <c r="E70" s="242"/>
      <c r="F70" s="243"/>
      <c r="G70" s="244"/>
      <c r="H70" s="245"/>
      <c r="I70" s="245"/>
      <c r="J70" s="245"/>
    </row>
    <row r="71" spans="4:10" s="123" customFormat="1" ht="16.05" customHeight="1">
      <c r="D71" s="241"/>
      <c r="E71" s="242"/>
      <c r="F71" s="243"/>
      <c r="G71" s="244"/>
      <c r="H71" s="245"/>
      <c r="I71" s="245"/>
      <c r="J71" s="245"/>
    </row>
    <row r="72" spans="4:10" s="123" customFormat="1" ht="16.05" customHeight="1">
      <c r="D72" s="241"/>
      <c r="E72" s="242"/>
      <c r="F72" s="243"/>
      <c r="G72" s="244"/>
      <c r="H72" s="245"/>
      <c r="I72" s="245"/>
      <c r="J72" s="245"/>
    </row>
    <row r="73" spans="4:10" s="123" customFormat="1" ht="16.05" customHeight="1">
      <c r="D73" s="241"/>
      <c r="E73" s="242"/>
      <c r="F73" s="243"/>
      <c r="G73" s="244"/>
      <c r="H73" s="245"/>
      <c r="I73" s="245"/>
      <c r="J73" s="245"/>
    </row>
    <row r="74" spans="4:10" s="123" customFormat="1" ht="16.05" customHeight="1">
      <c r="D74" s="241"/>
      <c r="E74" s="242"/>
      <c r="F74" s="243"/>
      <c r="G74" s="244"/>
      <c r="H74" s="245"/>
      <c r="I74" s="245"/>
      <c r="J74" s="245"/>
    </row>
    <row r="75" spans="4:10" s="123" customFormat="1" ht="16.05" customHeight="1">
      <c r="D75" s="241"/>
      <c r="E75" s="242"/>
      <c r="F75" s="243"/>
      <c r="G75" s="244"/>
      <c r="H75" s="245"/>
      <c r="I75" s="245"/>
      <c r="J75" s="245"/>
    </row>
    <row r="76" spans="4:10" s="123" customFormat="1" ht="16.05" customHeight="1">
      <c r="D76" s="241"/>
      <c r="E76" s="242"/>
      <c r="F76" s="243"/>
      <c r="G76" s="244"/>
      <c r="H76" s="245"/>
      <c r="I76" s="245"/>
      <c r="J76" s="245"/>
    </row>
    <row r="77" spans="4:10" s="123" customFormat="1" ht="16.05" customHeight="1">
      <c r="D77" s="241"/>
      <c r="E77" s="242"/>
      <c r="F77" s="243"/>
      <c r="G77" s="244"/>
      <c r="H77" s="245"/>
      <c r="I77" s="245"/>
      <c r="J77" s="245"/>
    </row>
    <row r="78" spans="4:10" s="123" customFormat="1" ht="16.05" customHeight="1">
      <c r="D78" s="241"/>
      <c r="E78" s="242"/>
      <c r="F78" s="243"/>
      <c r="G78" s="244"/>
      <c r="H78" s="245"/>
      <c r="I78" s="245"/>
      <c r="J78" s="245"/>
    </row>
    <row r="79" spans="4:10" s="123" customFormat="1" ht="16.05" customHeight="1">
      <c r="D79" s="241"/>
      <c r="E79" s="242"/>
      <c r="F79" s="243"/>
      <c r="G79" s="244"/>
      <c r="H79" s="245"/>
      <c r="I79" s="245"/>
      <c r="J79" s="245"/>
    </row>
    <row r="80" spans="4:10" s="123" customFormat="1" ht="16.05" customHeight="1">
      <c r="D80" s="241"/>
      <c r="E80" s="242"/>
      <c r="F80" s="243"/>
      <c r="G80" s="244"/>
      <c r="H80" s="245"/>
      <c r="I80" s="245"/>
      <c r="J80" s="245"/>
    </row>
    <row r="81" spans="4:10" s="123" customFormat="1" ht="14.4">
      <c r="D81" s="241"/>
      <c r="E81" s="242"/>
      <c r="F81" s="243"/>
      <c r="G81" s="244"/>
      <c r="H81" s="245"/>
      <c r="I81" s="245"/>
      <c r="J81" s="245"/>
    </row>
    <row r="82" spans="4:10" s="123" customFormat="1" ht="14.4">
      <c r="D82" s="241"/>
      <c r="E82" s="242"/>
      <c r="F82" s="243"/>
      <c r="G82" s="244"/>
      <c r="H82" s="245"/>
      <c r="I82" s="245"/>
      <c r="J82" s="245"/>
    </row>
    <row r="83" spans="4:10" s="123" customFormat="1" ht="14.4">
      <c r="D83" s="241"/>
      <c r="E83" s="242"/>
      <c r="F83" s="243"/>
      <c r="G83" s="244"/>
      <c r="H83" s="245"/>
      <c r="I83" s="245"/>
      <c r="J83" s="245"/>
    </row>
    <row r="84" spans="4:10" s="123" customFormat="1" ht="14.4">
      <c r="D84" s="241"/>
      <c r="E84" s="242"/>
      <c r="F84" s="243"/>
      <c r="G84" s="244"/>
      <c r="H84" s="245"/>
      <c r="I84" s="245"/>
      <c r="J84" s="245"/>
    </row>
    <row r="85" spans="4:10" s="123" customFormat="1" ht="14.4">
      <c r="D85" s="241"/>
      <c r="E85" s="242"/>
      <c r="F85" s="243"/>
      <c r="G85" s="244"/>
      <c r="H85" s="245"/>
      <c r="I85" s="245"/>
      <c r="J85" s="245"/>
    </row>
    <row r="86" spans="4:10" s="123" customFormat="1" ht="14.4">
      <c r="D86" s="241"/>
      <c r="E86" s="242"/>
      <c r="F86" s="243"/>
      <c r="G86" s="244"/>
      <c r="H86" s="245"/>
      <c r="I86" s="245"/>
      <c r="J86" s="245"/>
    </row>
    <row r="87" spans="4:10" s="123" customFormat="1" ht="14.4">
      <c r="D87" s="241"/>
      <c r="E87" s="242"/>
      <c r="F87" s="243"/>
      <c r="G87" s="244"/>
      <c r="H87" s="245"/>
      <c r="I87" s="245"/>
      <c r="J87" s="245"/>
    </row>
    <row r="88" spans="4:10" s="123" customFormat="1" ht="14.4">
      <c r="D88" s="241"/>
      <c r="E88" s="242"/>
      <c r="F88" s="243"/>
      <c r="G88" s="244"/>
      <c r="H88" s="245"/>
      <c r="I88" s="245"/>
      <c r="J88" s="245"/>
    </row>
    <row r="89" spans="4:10" s="123" customFormat="1" ht="14.4">
      <c r="D89" s="241"/>
      <c r="E89" s="242"/>
      <c r="F89" s="243"/>
      <c r="G89" s="244"/>
      <c r="H89" s="245"/>
      <c r="I89" s="245"/>
      <c r="J89" s="245"/>
    </row>
    <row r="90" spans="4:10" s="123" customFormat="1" ht="14.4">
      <c r="D90" s="241"/>
      <c r="E90" s="242"/>
      <c r="F90" s="243"/>
      <c r="G90" s="244"/>
      <c r="H90" s="245"/>
      <c r="I90" s="245"/>
      <c r="J90" s="245"/>
    </row>
    <row r="91" spans="4:10" s="92" customFormat="1" ht="15.6">
      <c r="D91" s="205"/>
      <c r="E91" s="206"/>
      <c r="F91" s="207"/>
      <c r="G91" s="208"/>
      <c r="H91" s="209"/>
      <c r="I91" s="209"/>
      <c r="J91" s="209"/>
    </row>
    <row r="92" spans="4:10" s="92" customFormat="1" ht="15.6">
      <c r="D92" s="205"/>
      <c r="E92" s="206"/>
      <c r="F92" s="207"/>
      <c r="G92" s="208"/>
      <c r="H92" s="209"/>
      <c r="I92" s="209"/>
      <c r="J92" s="209"/>
    </row>
    <row r="93" spans="4:10" s="92" customFormat="1" ht="15.6">
      <c r="D93" s="205"/>
      <c r="E93" s="206"/>
      <c r="F93" s="207"/>
      <c r="G93" s="208"/>
      <c r="H93" s="209"/>
      <c r="I93" s="209"/>
      <c r="J93" s="209"/>
    </row>
    <row r="94" spans="4:10" s="92" customFormat="1" ht="15.6">
      <c r="D94" s="205"/>
      <c r="E94" s="206"/>
      <c r="F94" s="207"/>
      <c r="G94" s="208"/>
      <c r="H94" s="209"/>
      <c r="I94" s="209"/>
      <c r="J94" s="209"/>
    </row>
    <row r="95" spans="4:10" s="92" customFormat="1" ht="15.6">
      <c r="D95" s="205"/>
      <c r="E95" s="206"/>
      <c r="F95" s="207"/>
      <c r="G95" s="208"/>
      <c r="H95" s="209"/>
      <c r="I95" s="209"/>
      <c r="J95" s="209"/>
    </row>
    <row r="96" spans="4:10" s="92" customFormat="1" ht="15.6">
      <c r="D96" s="205"/>
      <c r="E96" s="206"/>
      <c r="F96" s="207"/>
      <c r="G96" s="208"/>
      <c r="H96" s="209"/>
      <c r="I96" s="209"/>
      <c r="J96" s="209"/>
    </row>
  </sheetData>
  <mergeCells count="5">
    <mergeCell ref="E6:G6"/>
    <mergeCell ref="H6:J6"/>
    <mergeCell ref="A1:J1"/>
    <mergeCell ref="A2:J2"/>
    <mergeCell ref="A3:J3"/>
  </mergeCells>
  <pageMargins left="0.33" right="0.13" top="0.45" bottom="0.27" header="0.3" footer="0.3"/>
  <pageSetup paperSize="9" orientation="portrait" horizontalDpi="4294967292" verticalDpi="4294967292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20</vt:i4>
      </vt:variant>
      <vt:variant>
        <vt:lpstr>ช่วงที่มีชื่อ</vt:lpstr>
      </vt:variant>
      <vt:variant>
        <vt:i4>23</vt:i4>
      </vt:variant>
    </vt:vector>
  </HeadingPairs>
  <TitlesOfParts>
    <vt:vector size="43" baseType="lpstr">
      <vt:lpstr>ทรัพย์สิน (แบบใหม่)</vt:lpstr>
      <vt:lpstr>หนี้สินสะสม (แบบใหม่)</vt:lpstr>
      <vt:lpstr>ธนาคาร (แบบใหม่)</vt:lpstr>
      <vt:lpstr>ลูกหนี้ (แบบใหม่)</vt:lpstr>
      <vt:lpstr>ลูกหนี้อื่น</vt:lpstr>
      <vt:lpstr>รายจ่ายค้างจ่าย</vt:lpstr>
      <vt:lpstr>รายจ่ายค้างจ่าย (ระบุฯ)</vt:lpstr>
      <vt:lpstr>เงินรับฝาก</vt:lpstr>
      <vt:lpstr>งบเงินสะสม (แบบใหม่)</vt:lpstr>
      <vt:lpstr>แนบท้ายสะสม (2)</vt:lpstr>
      <vt:lpstr>รายรับ</vt:lpstr>
      <vt:lpstr>รายรับและสะสม</vt:lpstr>
      <vt:lpstr>เงินสะสมเงินทุนเงินกู้</vt:lpstr>
      <vt:lpstr>หมายเหตุ</vt:lpstr>
      <vt:lpstr>เงินรายรับ</vt:lpstr>
      <vt:lpstr>เงินรายรับและเงินสะสม</vt:lpstr>
      <vt:lpstr>เงินรายรับเงินสะสมเงินทุน</vt:lpstr>
      <vt:lpstr>รายรับเงินสะสมเงินทุนเงินกู้</vt:lpstr>
      <vt:lpstr>รายรับเงินสะสมเงินทุนเงินกู (2)</vt:lpstr>
      <vt:lpstr>Sheet1</vt:lpstr>
      <vt:lpstr>'งบเงินสะสม (แบบใหม่)'!Print_Area</vt:lpstr>
      <vt:lpstr>เงินรับฝาก!Print_Area</vt:lpstr>
      <vt:lpstr>เงินรายรับ!Print_Area</vt:lpstr>
      <vt:lpstr>เงินรายรับเงินสะสมเงินทุน!Print_Area</vt:lpstr>
      <vt:lpstr>เงินรายรับและเงินสะสม!Print_Area</vt:lpstr>
      <vt:lpstr>เงินสะสมเงินทุนเงินกู้!Print_Area</vt:lpstr>
      <vt:lpstr>'ทรัพย์สิน (แบบใหม่)'!Print_Area</vt:lpstr>
      <vt:lpstr>'ธนาคาร (แบบใหม่)'!Print_Area</vt:lpstr>
      <vt:lpstr>'แนบท้ายสะสม (2)'!Print_Area</vt:lpstr>
      <vt:lpstr>รายจ่ายค้างจ่าย!Print_Area</vt:lpstr>
      <vt:lpstr>'รายจ่ายค้างจ่าย (ระบุฯ)'!Print_Area</vt:lpstr>
      <vt:lpstr>รายรับ!Print_Area</vt:lpstr>
      <vt:lpstr>รายรับเงินสะสมเงินทุนเงินกู้!Print_Area</vt:lpstr>
      <vt:lpstr>'รายรับเงินสะสมเงินทุนเงินกู (2)'!Print_Area</vt:lpstr>
      <vt:lpstr>รายรับและสะสม!Print_Area</vt:lpstr>
      <vt:lpstr>'ลูกหนี้ (แบบใหม่)'!Print_Area</vt:lpstr>
      <vt:lpstr>ลูกหนี้อื่น!Print_Area</vt:lpstr>
      <vt:lpstr>'หนี้สินสะสม (แบบใหม่)'!Print_Area</vt:lpstr>
      <vt:lpstr>หมายเหตุ!Print_Area</vt:lpstr>
      <vt:lpstr>'แนบท้ายสะสม (2)'!Print_Titles</vt:lpstr>
      <vt:lpstr>รายจ่ายค้างจ่าย!Print_Titles</vt:lpstr>
      <vt:lpstr>'รายจ่ายค้างจ่าย (ระบุฯ)'!Print_Titles</vt:lpstr>
      <vt:lpstr>หมายเหตุ!Print_Titles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OAG-Laptop</dc:creator>
  <cp:lastModifiedBy>User</cp:lastModifiedBy>
  <cp:lastPrinted>2001-12-31T23:00:30Z</cp:lastPrinted>
  <dcterms:created xsi:type="dcterms:W3CDTF">2015-11-16T06:44:47Z</dcterms:created>
  <dcterms:modified xsi:type="dcterms:W3CDTF">2018-11-13T03:12:22Z</dcterms:modified>
</cp:coreProperties>
</file>